
<file path=[Content_Types].xml><?xml version="1.0" encoding="utf-8"?>
<Types xmlns="http://schemas.openxmlformats.org/package/2006/content-types">
  <Default Extension="xml" ContentType="application/xml"/>
  <Default Extension="png" ContentType="image/pn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28705"/>
  <workbookPr autoCompressPictures="0"/>
  <bookViews>
    <workbookView xWindow="5560" yWindow="420" windowWidth="25040" windowHeight="15500" activeTab="1"/>
  </bookViews>
  <sheets>
    <sheet name="Intro" sheetId="1" r:id="rId1"/>
    <sheet name="P5 Backup (EUR)" sheetId="2" r:id="rId2"/>
    <sheet name="P5 Backup (USD)" sheetId="9" r:id="rId3"/>
    <sheet name="P5 Backup (GBP)" sheetId="7" r:id="rId4"/>
    <sheet name="P5 Archive (EUR)" sheetId="3" r:id="rId5"/>
    <sheet name="P5 Archive (USD)" sheetId="10" r:id="rId6"/>
    <sheet name="P5 Archive (GBP)" sheetId="11" r:id="rId7"/>
    <sheet name="Pricing" sheetId="4" r:id="rId8"/>
  </sheets>
  <calcPr calcId="191029"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5" i="9" l="1"/>
  <c r="G25" i="7"/>
  <c r="G6" i="7"/>
  <c r="G15" i="3"/>
  <c r="H15" i="3"/>
  <c r="H11" i="3"/>
  <c r="I15" i="3"/>
  <c r="I11" i="3"/>
  <c r="J15" i="3"/>
  <c r="J11" i="3"/>
  <c r="G26" i="11"/>
  <c r="I26" i="11"/>
  <c r="I27" i="11"/>
  <c r="G20" i="11"/>
  <c r="H20" i="11"/>
  <c r="D14" i="4"/>
  <c r="G19" i="11"/>
  <c r="D13" i="4"/>
  <c r="D10" i="4"/>
  <c r="G20" i="10"/>
  <c r="J20" i="10"/>
  <c r="G19" i="10"/>
  <c r="I19" i="10"/>
  <c r="E20" i="4"/>
  <c r="E19" i="4"/>
  <c r="G16" i="11"/>
  <c r="G12" i="11"/>
  <c r="J16" i="11"/>
  <c r="J12" i="11"/>
  <c r="I16" i="11"/>
  <c r="I12" i="11"/>
  <c r="H16" i="11"/>
  <c r="H12" i="11"/>
  <c r="G15" i="11"/>
  <c r="G11" i="11"/>
  <c r="J15" i="11"/>
  <c r="J11" i="11"/>
  <c r="I15" i="11"/>
  <c r="I11" i="11"/>
  <c r="H15" i="11"/>
  <c r="H11" i="11"/>
  <c r="G26" i="10"/>
  <c r="J26" i="10"/>
  <c r="J27" i="10"/>
  <c r="G16" i="10"/>
  <c r="G12" i="10"/>
  <c r="J16" i="10"/>
  <c r="J12" i="10"/>
  <c r="I16" i="10"/>
  <c r="I12" i="10"/>
  <c r="H16" i="10"/>
  <c r="H12" i="10"/>
  <c r="G15" i="10"/>
  <c r="G11" i="10"/>
  <c r="J15" i="10"/>
  <c r="J11" i="10"/>
  <c r="I15" i="10"/>
  <c r="I11" i="10"/>
  <c r="H15" i="10"/>
  <c r="H11" i="10"/>
  <c r="G20" i="3"/>
  <c r="H20" i="3"/>
  <c r="E14" i="4"/>
  <c r="E13" i="4"/>
  <c r="E10" i="4"/>
  <c r="G19" i="3"/>
  <c r="G7" i="7"/>
  <c r="G15" i="7"/>
  <c r="J25" i="7"/>
  <c r="J26" i="7"/>
  <c r="K25" i="7"/>
  <c r="K26" i="7"/>
  <c r="G16" i="7"/>
  <c r="G14" i="4"/>
  <c r="G13" i="4"/>
  <c r="G10" i="4"/>
  <c r="H16" i="7"/>
  <c r="G6" i="9"/>
  <c r="G7" i="9"/>
  <c r="G16" i="9"/>
  <c r="J16" i="9"/>
  <c r="K16" i="9"/>
  <c r="G8" i="7"/>
  <c r="H8" i="7"/>
  <c r="J8" i="7"/>
  <c r="G26" i="3"/>
  <c r="J26" i="3"/>
  <c r="J27" i="3"/>
  <c r="H11" i="4"/>
  <c r="H13" i="4"/>
  <c r="H14" i="4"/>
  <c r="H10" i="4"/>
  <c r="G11" i="4"/>
  <c r="D19" i="4"/>
  <c r="D20" i="4"/>
  <c r="E11" i="4"/>
  <c r="E12" i="4"/>
  <c r="D11" i="4"/>
  <c r="D12" i="4"/>
  <c r="J16" i="3"/>
  <c r="J12" i="3"/>
  <c r="I16" i="3"/>
  <c r="I12" i="3"/>
  <c r="H16" i="3"/>
  <c r="H12" i="3"/>
  <c r="G16" i="3"/>
  <c r="G12" i="3"/>
  <c r="G11" i="3"/>
  <c r="G16" i="2"/>
  <c r="J16" i="2"/>
  <c r="G6" i="2"/>
  <c r="G7" i="2"/>
  <c r="G25" i="2"/>
  <c r="H25" i="7"/>
  <c r="H26" i="7"/>
  <c r="I19" i="3"/>
  <c r="K28" i="7"/>
  <c r="J29" i="10"/>
  <c r="J28" i="7"/>
  <c r="J29" i="3"/>
  <c r="K16" i="7"/>
  <c r="J26" i="11"/>
  <c r="J27" i="11"/>
  <c r="J29" i="11"/>
  <c r="J20" i="11"/>
  <c r="I26" i="10"/>
  <c r="I27" i="10"/>
  <c r="I29" i="10"/>
  <c r="H19" i="10"/>
  <c r="J19" i="10"/>
  <c r="I20" i="3"/>
  <c r="J19" i="3"/>
  <c r="I26" i="3"/>
  <c r="I27" i="3"/>
  <c r="I29" i="3"/>
  <c r="J20" i="3"/>
  <c r="H26" i="3"/>
  <c r="H27" i="3"/>
  <c r="J19" i="11"/>
  <c r="G15" i="2"/>
  <c r="G8" i="2"/>
  <c r="H8" i="2"/>
  <c r="J8" i="2"/>
  <c r="G8" i="9"/>
  <c r="H8" i="9"/>
  <c r="J8" i="9"/>
  <c r="G15" i="9"/>
  <c r="K15" i="7"/>
  <c r="K17" i="7"/>
  <c r="J15" i="7"/>
  <c r="J17" i="7"/>
  <c r="H15" i="7"/>
  <c r="H17" i="7"/>
  <c r="I29" i="11"/>
  <c r="H20" i="10"/>
  <c r="H19" i="3"/>
  <c r="H16" i="9"/>
  <c r="H16" i="2"/>
  <c r="H26" i="10"/>
  <c r="H27" i="10"/>
  <c r="I20" i="10"/>
  <c r="H26" i="11"/>
  <c r="H27" i="11"/>
  <c r="K16" i="2"/>
  <c r="J16" i="7"/>
  <c r="I20" i="11"/>
  <c r="I19" i="11"/>
  <c r="H19" i="11"/>
  <c r="K15" i="9"/>
  <c r="K17" i="9"/>
  <c r="H15" i="9"/>
  <c r="H17" i="9"/>
  <c r="J15" i="9"/>
  <c r="J17" i="9"/>
  <c r="H25" i="9"/>
  <c r="H26" i="9"/>
  <c r="K25" i="9"/>
  <c r="K26" i="9"/>
  <c r="K28" i="9"/>
  <c r="J25" i="9"/>
  <c r="J26" i="9"/>
  <c r="J28" i="9"/>
  <c r="J15" i="2"/>
  <c r="J17" i="2"/>
  <c r="H15" i="2"/>
  <c r="H17" i="2"/>
  <c r="K15" i="2"/>
  <c r="K17" i="2"/>
  <c r="K25" i="2"/>
  <c r="K26" i="2"/>
  <c r="K28" i="2"/>
  <c r="J25" i="2"/>
  <c r="J26" i="2"/>
  <c r="J28" i="2"/>
  <c r="H25" i="2"/>
  <c r="H26" i="2"/>
</calcChain>
</file>

<file path=xl/comments1.xml><?xml version="1.0" encoding="utf-8"?>
<comments xmlns="http://schemas.openxmlformats.org/spreadsheetml/2006/main">
  <authors>
    <author/>
    <author>David Fox</author>
  </authors>
  <commentList>
    <comment ref="F6" authorId="0">
      <text>
        <r>
          <rPr>
            <sz val="10"/>
            <color rgb="FF000000"/>
            <rFont val="Arial"/>
          </rPr>
          <t>To allow older data to be removed from the backup, data has to be re-saved. Each day, the oldest retained days data is removed from storage, and some re-saved since it still exists.</t>
        </r>
      </text>
    </comment>
    <comment ref="F7" authorId="0">
      <text>
        <r>
          <rPr>
            <sz val="10"/>
            <color rgb="FF000000"/>
            <rFont val="Arial"/>
          </rPr>
          <t xml:space="preserve">Total daily is the daily recycle amount plus daily changes
</t>
        </r>
      </text>
    </comment>
    <comment ref="K13" authorId="1">
      <text>
        <r>
          <rPr>
            <b/>
            <sz val="10"/>
            <color rgb="FF000000"/>
            <rFont val="Tahoma"/>
            <family val="2"/>
          </rPr>
          <t>David Fox:</t>
        </r>
        <r>
          <rPr>
            <sz val="10"/>
            <color rgb="FF000000"/>
            <rFont val="Tahoma"/>
            <family val="2"/>
          </rPr>
          <t xml:space="preserve">
</t>
        </r>
        <r>
          <rPr>
            <sz val="10"/>
            <color rgb="FF000000"/>
            <rFont val="Tahoma"/>
            <family val="2"/>
          </rPr>
          <t>Note: Wasabi has a minimum 90 day storage charge per object. Objects deleted before 90 days will still be charged for 90 days of storage.</t>
        </r>
      </text>
    </comment>
    <comment ref="F15" authorId="0">
      <text>
        <r>
          <rPr>
            <sz val="10"/>
            <color rgb="FF000000"/>
            <rFont val="Arial"/>
          </rPr>
          <t xml:space="preserve">Daily x number of days to retain data. Older data that will not be retained is removed from cloud storage.
</t>
        </r>
      </text>
    </comment>
    <comment ref="F28" authorId="0">
      <text>
        <r>
          <rPr>
            <sz val="10"/>
            <color rgb="FF000000"/>
            <rFont val="Arial"/>
          </rPr>
          <t xml:space="preserve">One fifth of the total cost of mTape drive. </t>
        </r>
      </text>
    </comment>
  </commentList>
</comments>
</file>

<file path=xl/comments2.xml><?xml version="1.0" encoding="utf-8"?>
<comments xmlns="http://schemas.openxmlformats.org/spreadsheetml/2006/main">
  <authors>
    <author/>
    <author>David Fox</author>
  </authors>
  <commentList>
    <comment ref="F6" authorId="0">
      <text>
        <r>
          <rPr>
            <sz val="10"/>
            <color rgb="FF000000"/>
            <rFont val="Arial"/>
          </rPr>
          <t>To allow older data to be removed from the backup, data has to be re-saved. Each day, the oldest retained days data is removed from storage, and some re-saved since it still exists.</t>
        </r>
      </text>
    </comment>
    <comment ref="F7" authorId="0">
      <text>
        <r>
          <rPr>
            <sz val="10"/>
            <color rgb="FF000000"/>
            <rFont val="Arial"/>
          </rPr>
          <t xml:space="preserve">Total daily is the daily recycle amount plus daily changes
</t>
        </r>
      </text>
    </comment>
    <comment ref="K13" authorId="1">
      <text>
        <r>
          <rPr>
            <b/>
            <sz val="10"/>
            <color rgb="FF000000"/>
            <rFont val="Tahoma"/>
            <family val="2"/>
          </rPr>
          <t>David Fox:</t>
        </r>
        <r>
          <rPr>
            <sz val="10"/>
            <color rgb="FF000000"/>
            <rFont val="Tahoma"/>
            <family val="2"/>
          </rPr>
          <t xml:space="preserve">
</t>
        </r>
        <r>
          <rPr>
            <sz val="10"/>
            <color rgb="FF000000"/>
            <rFont val="Tahoma"/>
            <family val="2"/>
          </rPr>
          <t>Note: Wasabi has a minimum 90 day storage charge per object. Objects deleted before 90 days will still be charged for 90 days of storage.</t>
        </r>
      </text>
    </comment>
    <comment ref="F15" authorId="0">
      <text>
        <r>
          <rPr>
            <sz val="10"/>
            <color rgb="FF000000"/>
            <rFont val="Arial"/>
          </rPr>
          <t xml:space="preserve">Daily x number of days to retain data. Older data that will not be retained is removed from cloud storage.
</t>
        </r>
      </text>
    </comment>
    <comment ref="F28" authorId="0">
      <text>
        <r>
          <rPr>
            <sz val="10"/>
            <color rgb="FF000000"/>
            <rFont val="Arial"/>
          </rPr>
          <t xml:space="preserve">One fifth of the total cost of mTape drive. </t>
        </r>
      </text>
    </comment>
  </commentList>
</comments>
</file>

<file path=xl/comments3.xml><?xml version="1.0" encoding="utf-8"?>
<comments xmlns="http://schemas.openxmlformats.org/spreadsheetml/2006/main">
  <authors>
    <author/>
    <author>David Fox</author>
  </authors>
  <commentList>
    <comment ref="F6" authorId="0">
      <text>
        <r>
          <rPr>
            <sz val="10"/>
            <color rgb="FF000000"/>
            <rFont val="Arial"/>
          </rPr>
          <t>To allow older data to be removed from the backup, data has to be re-saved. Each day, the oldest retained days data is removed from storage, and some re-saved since it still exists.</t>
        </r>
      </text>
    </comment>
    <comment ref="F7" authorId="0">
      <text>
        <r>
          <rPr>
            <sz val="10"/>
            <color rgb="FF000000"/>
            <rFont val="Arial"/>
          </rPr>
          <t xml:space="preserve">Total daily is the daily recycle amount plus daily changes
</t>
        </r>
      </text>
    </comment>
    <comment ref="K13" authorId="1">
      <text>
        <r>
          <rPr>
            <b/>
            <sz val="10"/>
            <color rgb="FF000000"/>
            <rFont val="Tahoma"/>
            <family val="2"/>
          </rPr>
          <t>David Fox:</t>
        </r>
        <r>
          <rPr>
            <sz val="10"/>
            <color rgb="FF000000"/>
            <rFont val="Tahoma"/>
            <family val="2"/>
          </rPr>
          <t xml:space="preserve">
</t>
        </r>
        <r>
          <rPr>
            <sz val="10"/>
            <color rgb="FF000000"/>
            <rFont val="Tahoma"/>
            <family val="2"/>
          </rPr>
          <t>Note: Wasabi has a minimum 90 day storage charge per object. Objects deleted before 90 days will still be charged for 90 days of storage.</t>
        </r>
      </text>
    </comment>
    <comment ref="F15" authorId="0">
      <text>
        <r>
          <rPr>
            <sz val="10"/>
            <color rgb="FF000000"/>
            <rFont val="Arial"/>
          </rPr>
          <t xml:space="preserve">Daily x number of days to retain data. Older data that will not be retained is removed from cloud storage.
</t>
        </r>
      </text>
    </comment>
    <comment ref="F28" authorId="0">
      <text>
        <r>
          <rPr>
            <sz val="10"/>
            <color rgb="FF000000"/>
            <rFont val="Arial"/>
          </rPr>
          <t xml:space="preserve">One fifth of the total cost of mTape drive. </t>
        </r>
      </text>
    </comment>
  </commentList>
</comments>
</file>

<file path=xl/comments4.xml><?xml version="1.0" encoding="utf-8"?>
<comments xmlns="http://schemas.openxmlformats.org/spreadsheetml/2006/main">
  <authors>
    <author/>
  </authors>
  <commentList>
    <comment ref="G19" authorId="0">
      <text>
        <r>
          <rPr>
            <sz val="10"/>
            <color rgb="FF000000"/>
            <rFont val="Arial"/>
          </rPr>
          <t>initial data + 22 (working days in monty) x daily archive volume</t>
        </r>
      </text>
    </comment>
    <comment ref="G20" authorId="0">
      <text>
        <r>
          <rPr>
            <sz val="10"/>
            <color rgb="FF000000"/>
            <rFont val="Arial"/>
          </rPr>
          <t>initial data + (22 (working days in monty) x daily archive volume) compounding over 12 months. E.g. 44 days by 2nd month, 66 days by third month.</t>
        </r>
      </text>
    </comment>
    <comment ref="F29" authorId="0">
      <text>
        <r>
          <rPr>
            <sz val="10"/>
            <color rgb="FF000000"/>
            <rFont val="Arial"/>
          </rPr>
          <t>One fifth of the total cost of mTape drive + cost of LTO tapes</t>
        </r>
      </text>
    </comment>
  </commentList>
</comments>
</file>

<file path=xl/comments5.xml><?xml version="1.0" encoding="utf-8"?>
<comments xmlns="http://schemas.openxmlformats.org/spreadsheetml/2006/main">
  <authors>
    <author/>
  </authors>
  <commentList>
    <comment ref="G19" authorId="0">
      <text>
        <r>
          <rPr>
            <sz val="10"/>
            <color rgb="FF000000"/>
            <rFont val="Arial"/>
          </rPr>
          <t>initial data + 22 (working days in monty) x daily archive volume</t>
        </r>
      </text>
    </comment>
    <comment ref="G20" authorId="0">
      <text>
        <r>
          <rPr>
            <sz val="10"/>
            <color rgb="FF000000"/>
            <rFont val="Arial"/>
          </rPr>
          <t>initial data + (22 (working days in monty) x daily archive volume) compounding over 12 months. E.g. 44 days by 2nd month, 66 days by third month.</t>
        </r>
      </text>
    </comment>
    <comment ref="F29" authorId="0">
      <text>
        <r>
          <rPr>
            <sz val="10"/>
            <color rgb="FF000000"/>
            <rFont val="Arial"/>
          </rPr>
          <t>One fifth of the total cost of mTape drive + cost of LTO tapes</t>
        </r>
      </text>
    </comment>
  </commentList>
</comments>
</file>

<file path=xl/comments6.xml><?xml version="1.0" encoding="utf-8"?>
<comments xmlns="http://schemas.openxmlformats.org/spreadsheetml/2006/main">
  <authors>
    <author/>
  </authors>
  <commentList>
    <comment ref="G19" authorId="0">
      <text>
        <r>
          <rPr>
            <sz val="10"/>
            <color rgb="FF000000"/>
            <rFont val="Arial"/>
          </rPr>
          <t>initial data + 22 (working days in monty) x daily archive volume</t>
        </r>
      </text>
    </comment>
    <comment ref="G20" authorId="0">
      <text>
        <r>
          <rPr>
            <sz val="10"/>
            <color rgb="FF000000"/>
            <rFont val="Arial"/>
          </rPr>
          <t>initial data + (22 (working days in monty) x daily archive volume) compounding over 12 months. E.g. 44 days by 2nd month, 66 days by third month.</t>
        </r>
      </text>
    </comment>
    <comment ref="F29" authorId="0">
      <text>
        <r>
          <rPr>
            <sz val="10"/>
            <color rgb="FF000000"/>
            <rFont val="Arial"/>
          </rPr>
          <t>One fifth of the total cost of mTape drive + cost of LTO tapes</t>
        </r>
      </text>
    </comment>
  </commentList>
</comments>
</file>

<file path=xl/sharedStrings.xml><?xml version="1.0" encoding="utf-8"?>
<sst xmlns="http://schemas.openxmlformats.org/spreadsheetml/2006/main" count="170" uniqueCount="74">
  <si>
    <t>INPUTS</t>
  </si>
  <si>
    <t>OUTPUTS</t>
  </si>
  <si>
    <t>Daily recycling requirement</t>
  </si>
  <si>
    <t>WAN upload speed (Mbps)</t>
  </si>
  <si>
    <t>Total daily to backup to cloud</t>
  </si>
  <si>
    <t>Initial data upload time (seconds)</t>
  </si>
  <si>
    <t>Necessary bandwidth for cloud backup within backup window</t>
  </si>
  <si>
    <t>Initial data to begin the archive (GB)</t>
  </si>
  <si>
    <t>Initial upload time (d:h:m:s:)</t>
  </si>
  <si>
    <t>Total data on storage today (GB)</t>
  </si>
  <si>
    <t>Anticipated daily archive volume (GB)</t>
  </si>
  <si>
    <t>Daily upload time (seconds)</t>
  </si>
  <si>
    <t>Anticipated daily changes (GB)</t>
  </si>
  <si>
    <t>Wasabi monthly cost (data in USA)</t>
  </si>
  <si>
    <t>Retention (days)</t>
  </si>
  <si>
    <t>Daily upload time (d:h:m:s:)</t>
  </si>
  <si>
    <t>Backup window (hours)</t>
  </si>
  <si>
    <t>Total cloud storage requirement</t>
  </si>
  <si>
    <t>AWS S3 Standard (EU Ireland)</t>
  </si>
  <si>
    <t>Backblaze B2 monthly (data in USA)</t>
  </si>
  <si>
    <t>Size &amp; cost of first months storage</t>
  </si>
  <si>
    <t>Download cost to restore all stored data</t>
  </si>
  <si>
    <t>Size &amp; cost of first years storage</t>
  </si>
  <si>
    <t>Annual cost (for comparison with tape)</t>
  </si>
  <si>
    <t>Cloud Storage Costs</t>
  </si>
  <si>
    <t>LTO-6</t>
  </si>
  <si>
    <t>LTO-7</t>
  </si>
  <si>
    <t>LTO-8</t>
  </si>
  <si>
    <t>Total number of tapes required for 1 year</t>
  </si>
  <si>
    <t>Amazon S3 Standard (EU Ireland)</t>
  </si>
  <si>
    <t>Amazon S3 One Zone-Infrequent Access</t>
  </si>
  <si>
    <t>Amazon Glacier</t>
  </si>
  <si>
    <t>varies</t>
  </si>
  <si>
    <t>BackBlaze B2</t>
  </si>
  <si>
    <t>Wasabi</t>
  </si>
  <si>
    <t>Azure</t>
  </si>
  <si>
    <t>Tape Hardware Costs</t>
  </si>
  <si>
    <t>mTape LTO 7 drive (Thunderbolt)</t>
  </si>
  <si>
    <t>mTape LTO 8 drive (Thunderbolt)</t>
  </si>
  <si>
    <t>Tape Storage Costs</t>
  </si>
  <si>
    <t>Capacity in GB</t>
  </si>
  <si>
    <t>LTO 6</t>
  </si>
  <si>
    <t>-</t>
  </si>
  <si>
    <t>LTO 7</t>
  </si>
  <si>
    <t>LTO 8</t>
  </si>
  <si>
    <t>EUR Download requests GB/month</t>
  </si>
  <si>
    <t>Exchange Rates (as of 1 June 2018)</t>
  </si>
  <si>
    <t>USD to GBP</t>
  </si>
  <si>
    <t>USD to EUR</t>
  </si>
  <si>
    <t>USD Storage per GB/month</t>
  </si>
  <si>
    <t>EURO Storage per GB/month</t>
  </si>
  <si>
    <t>USD Download requests GB/month</t>
  </si>
  <si>
    <t>GBP Download requests GB/month</t>
  </si>
  <si>
    <t>GBP Storage per GB/month</t>
  </si>
  <si>
    <t>USD Cost including maintenance for 5 years</t>
  </si>
  <si>
    <t>GBP Cost including maintenance for 5 years</t>
  </si>
  <si>
    <t>EUR Cost including maintenance for 5 years</t>
  </si>
  <si>
    <t>USD price</t>
  </si>
  <si>
    <t>GBP price</t>
  </si>
  <si>
    <t>EUR price</t>
  </si>
  <si>
    <t>AWS S3 cost</t>
  </si>
  <si>
    <t>Backblaze B2 monthly cost</t>
  </si>
  <si>
    <t>Wasabi monthly cost</t>
  </si>
  <si>
    <t>Total number of tapes required to backup</t>
  </si>
  <si>
    <t>Cost of tapes</t>
  </si>
  <si>
    <t>Annual cost including mTape LTO-8 drive</t>
  </si>
  <si>
    <t>Total cost of tapes</t>
  </si>
  <si>
    <t>Use the tabs below to switch to the P5 Backup or P5 Archive calculater sheets, in different currencies. The last tab lets you adjust pricing for cloud storage or tapes and exchange rates.</t>
  </si>
  <si>
    <t>=</t>
  </si>
  <si>
    <t xml:space="preserve">AWS S3 cost </t>
  </si>
  <si>
    <t>Thanks for downloading - this resource is intended to give an idea of the cost of storing your backup and archive data, both in the cloud and on LTO tapes.</t>
  </si>
  <si>
    <t>see comment</t>
  </si>
  <si>
    <t>Version 1.3. Pricing correct as of Jan 8, 2020</t>
  </si>
  <si>
    <t>Exchange Rates (8 Jan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</si>
</sst>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64" formatCode="0\ &quot;Mbps&quot;"/>
    <numFmt numFmtId="165" formatCode="0.00\ &quot;MB/sec&quot;"/>
    <numFmt numFmtId="166" formatCode="0\ &quot;Megabit WAN&quot;"/>
    <numFmt numFmtId="167" formatCode="0.00\ &quot;Gigabit WAN&quot;"/>
    <numFmt numFmtId="168" formatCode="[$€]#,##0.00\ &quot;per month&quot;"/>
    <numFmt numFmtId="169" formatCode="[$€]#,##0.00"/>
    <numFmt numFmtId="170" formatCode="[$£-809]#,##0.00"/>
    <numFmt numFmtId="171" formatCode="[$€]#,##0.00\ &quot;per year&quot;"/>
    <numFmt numFmtId="172" formatCode="0.0"/>
    <numFmt numFmtId="173" formatCode="0.0\ &quot;Tapes&quot;"/>
    <numFmt numFmtId="174" formatCode="[$$]#,##0.0000"/>
    <numFmt numFmtId="175" formatCode="[$$]#,##0.000"/>
    <numFmt numFmtId="176" formatCode="[$$]#,##0.00"/>
    <numFmt numFmtId="177" formatCode="0.00\ &quot;GB&quot;"/>
    <numFmt numFmtId="178" formatCode="&quot;£&quot;#,##0.00"/>
    <numFmt numFmtId="179" formatCode="[$$-409]#,##0.00"/>
    <numFmt numFmtId="180" formatCode="[$$-380A]\ #,##0.00"/>
    <numFmt numFmtId="181" formatCode="0\ &quot;GB&quot;"/>
    <numFmt numFmtId="182" formatCode="[$$-409]#,##0.00\ &quot;per month&quot;"/>
    <numFmt numFmtId="183" formatCode="[$$-409]#,##0.00\ &quot;per year&quot;"/>
    <numFmt numFmtId="184" formatCode="&quot;£&quot;#,##0.00\ &quot;per month&quot;"/>
    <numFmt numFmtId="185" formatCode="&quot;£&quot;#,##0.00\ &quot;per year&quot;"/>
  </numFmts>
  <fonts count="25" x14ac:knownFonts="1">
    <font>
      <sz val="10"/>
      <color rgb="FF000000"/>
      <name val="Arial"/>
    </font>
    <font>
      <sz val="10"/>
      <name val="Arial"/>
      <family val="2"/>
    </font>
    <font>
      <sz val="24"/>
      <name val="Roboto"/>
    </font>
    <font>
      <b/>
      <sz val="12"/>
      <name val="Arial"/>
      <family val="2"/>
    </font>
    <font>
      <b/>
      <sz val="18"/>
      <name val="Arial"/>
      <family val="2"/>
    </font>
    <font>
      <u/>
      <sz val="24"/>
      <color rgb="FF0000FF"/>
      <name val="Roboto"/>
    </font>
    <font>
      <u/>
      <sz val="11"/>
      <color rgb="FF000000"/>
      <name val="Inconsolata"/>
    </font>
    <font>
      <sz val="12"/>
      <name val="Arial"/>
      <family val="2"/>
    </font>
    <font>
      <sz val="12"/>
      <name val="Arial"/>
      <family val="2"/>
    </font>
    <font>
      <sz val="12"/>
      <color rgb="FF000000"/>
      <name val="Arial"/>
      <family val="2"/>
    </font>
    <font>
      <b/>
      <sz val="12"/>
      <color rgb="FFFF0000"/>
      <name val="Arial"/>
      <family val="2"/>
    </font>
    <font>
      <b/>
      <sz val="12"/>
      <name val="Arial"/>
      <family val="2"/>
    </font>
    <font>
      <b/>
      <sz val="12"/>
      <color rgb="FF999999"/>
      <name val="Arial"/>
      <family val="2"/>
    </font>
    <font>
      <u/>
      <sz val="12"/>
      <color rgb="FF0000FF"/>
      <name val="Arial"/>
      <family val="2"/>
    </font>
    <font>
      <sz val="12"/>
      <name val="Roboto"/>
    </font>
    <font>
      <b/>
      <sz val="12"/>
      <color rgb="FF000000"/>
      <name val="Arial"/>
      <family val="2"/>
    </font>
    <font>
      <sz val="12"/>
      <color rgb="FF242729"/>
      <name val="Consolas"/>
      <family val="2"/>
    </font>
    <font>
      <u/>
      <sz val="10"/>
      <color theme="10"/>
      <name val="Arial"/>
      <family val="2"/>
    </font>
    <font>
      <u/>
      <sz val="10"/>
      <color theme="11"/>
      <name val="Arial"/>
      <family val="2"/>
    </font>
    <font>
      <sz val="12"/>
      <color theme="0" tint="-4.9989318521683403E-2"/>
      <name val="Arial"/>
      <family val="2"/>
    </font>
    <font>
      <sz val="12"/>
      <color theme="0"/>
      <name val="Arial"/>
      <family val="2"/>
    </font>
    <font>
      <b/>
      <sz val="12"/>
      <color theme="0"/>
      <name val="Arial"/>
      <family val="2"/>
    </font>
    <font>
      <sz val="10"/>
      <color rgb="FF000000"/>
      <name val="Tahoma"/>
      <family val="2"/>
    </font>
    <font>
      <b/>
      <sz val="10"/>
      <color rgb="FF000000"/>
      <name val="Tahoma"/>
      <family val="2"/>
    </font>
    <font>
      <sz val="12"/>
      <color rgb="FFFF0000"/>
      <name val="Arial"/>
      <family val="2"/>
    </font>
  </fonts>
  <fills count="7">
    <fill>
      <patternFill patternType="none"/>
    </fill>
    <fill>
      <patternFill patternType="gray125"/>
    </fill>
    <fill>
      <patternFill patternType="solid">
        <fgColor rgb="FFF2F2F2"/>
        <bgColor rgb="FFF2F2F2"/>
      </patternFill>
    </fill>
    <fill>
      <patternFill patternType="solid">
        <fgColor rgb="FF90CFEF"/>
        <bgColor rgb="FF90CFEF"/>
      </patternFill>
    </fill>
    <fill>
      <patternFill patternType="solid">
        <fgColor rgb="FFF3F3F3"/>
        <bgColor rgb="FFF3F3F3"/>
      </patternFill>
    </fill>
    <fill>
      <patternFill patternType="solid">
        <fgColor theme="0" tint="-4.9989318521683403E-2"/>
        <bgColor indexed="64"/>
      </patternFill>
    </fill>
    <fill>
      <patternFill patternType="solid">
        <fgColor theme="0" tint="-4.9989318521683403E-2"/>
        <bgColor rgb="FFF2F2F2"/>
      </patternFill>
    </fill>
  </fills>
  <borders count="6">
    <border>
      <left/>
      <right/>
      <top/>
      <bottom/>
      <diagonal/>
    </border>
    <border>
      <left/>
      <right/>
      <top/>
      <bottom style="medium">
        <color rgb="FF999999"/>
      </bottom>
      <diagonal/>
    </border>
    <border>
      <left style="thick">
        <color rgb="FF6DA9D5"/>
      </left>
      <right style="thick">
        <color rgb="FF6DA9D5"/>
      </right>
      <top style="thick">
        <color rgb="FF6DA9D5"/>
      </top>
      <bottom style="thick">
        <color rgb="FF6DA9D5"/>
      </bottom>
      <diagonal/>
    </border>
    <border>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top/>
      <bottom/>
      <diagonal/>
    </border>
  </borders>
  <cellStyleXfs count="19">
    <xf numFmtId="2" fontId="0" fillId="0" borderId="0"/>
    <xf numFmtId="2" fontId="17" fillId="0" borderId="0" applyNumberFormat="0" applyFill="0" applyBorder="0" applyAlignment="0" applyProtection="0"/>
    <xf numFmtId="2" fontId="18" fillId="0" borderId="0" applyNumberFormat="0" applyFill="0" applyBorder="0" applyAlignment="0" applyProtection="0"/>
    <xf numFmtId="2" fontId="17" fillId="0" borderId="0" applyNumberFormat="0" applyFill="0" applyBorder="0" applyAlignment="0" applyProtection="0"/>
    <xf numFmtId="2" fontId="18" fillId="0" borderId="0" applyNumberFormat="0" applyFill="0" applyBorder="0" applyAlignment="0" applyProtection="0"/>
    <xf numFmtId="2" fontId="17" fillId="0" borderId="0" applyNumberFormat="0" applyFill="0" applyBorder="0" applyAlignment="0" applyProtection="0"/>
    <xf numFmtId="2" fontId="18" fillId="0" borderId="0" applyNumberFormat="0" applyFill="0" applyBorder="0" applyAlignment="0" applyProtection="0"/>
    <xf numFmtId="2" fontId="17" fillId="0" borderId="0" applyNumberFormat="0" applyFill="0" applyBorder="0" applyAlignment="0" applyProtection="0"/>
    <xf numFmtId="2" fontId="18" fillId="0" borderId="0" applyNumberFormat="0" applyFill="0" applyBorder="0" applyAlignment="0" applyProtection="0"/>
    <xf numFmtId="2" fontId="17" fillId="0" borderId="0" applyNumberFormat="0" applyFill="0" applyBorder="0" applyAlignment="0" applyProtection="0"/>
    <xf numFmtId="2" fontId="18" fillId="0" borderId="0" applyNumberFormat="0" applyFill="0" applyBorder="0" applyAlignment="0" applyProtection="0"/>
    <xf numFmtId="2" fontId="17" fillId="0" borderId="0" applyNumberFormat="0" applyFill="0" applyBorder="0" applyAlignment="0" applyProtection="0"/>
    <xf numFmtId="2" fontId="18" fillId="0" borderId="0" applyNumberFormat="0" applyFill="0" applyBorder="0" applyAlignment="0" applyProtection="0"/>
    <xf numFmtId="2" fontId="17" fillId="0" borderId="0" applyNumberFormat="0" applyFill="0" applyBorder="0" applyAlignment="0" applyProtection="0"/>
    <xf numFmtId="2" fontId="18" fillId="0" borderId="0" applyNumberFormat="0" applyFill="0" applyBorder="0" applyAlignment="0" applyProtection="0"/>
    <xf numFmtId="2" fontId="17" fillId="0" borderId="0" applyNumberFormat="0" applyFill="0" applyBorder="0" applyAlignment="0" applyProtection="0"/>
    <xf numFmtId="2" fontId="18" fillId="0" borderId="0" applyNumberFormat="0" applyFill="0" applyBorder="0" applyAlignment="0" applyProtection="0"/>
    <xf numFmtId="2" fontId="17" fillId="0" borderId="0" applyNumberFormat="0" applyFill="0" applyBorder="0" applyAlignment="0" applyProtection="0"/>
    <xf numFmtId="2" fontId="18" fillId="0" borderId="0" applyNumberFormat="0" applyFill="0" applyBorder="0" applyAlignment="0" applyProtection="0"/>
  </cellStyleXfs>
  <cellXfs count="179">
    <xf numFmtId="2" fontId="0" fillId="0" borderId="0" xfId="0" applyFont="1" applyAlignment="1"/>
    <xf numFmtId="2" fontId="1" fillId="0" borderId="0" xfId="0" applyFont="1" applyAlignment="1">
      <alignment horizontal="right"/>
    </xf>
    <xf numFmtId="2" fontId="2" fillId="2" borderId="0" xfId="0" applyFont="1" applyFill="1" applyAlignment="1">
      <alignment horizontal="right"/>
    </xf>
    <xf numFmtId="2" fontId="2" fillId="2" borderId="0" xfId="0" applyFont="1" applyFill="1" applyAlignment="1"/>
    <xf numFmtId="2" fontId="1" fillId="2" borderId="0" xfId="0" applyFont="1" applyFill="1"/>
    <xf numFmtId="2" fontId="3" fillId="0" borderId="0" xfId="0" applyFont="1" applyAlignment="1">
      <alignment vertical="center"/>
    </xf>
    <xf numFmtId="2" fontId="5" fillId="2" borderId="0" xfId="0" applyFont="1" applyFill="1" applyAlignment="1">
      <alignment horizontal="center" vertical="center"/>
    </xf>
    <xf numFmtId="2" fontId="6" fillId="2" borderId="0" xfId="0" applyFont="1" applyFill="1" applyAlignment="1">
      <alignment horizontal="center" vertical="center"/>
    </xf>
    <xf numFmtId="2" fontId="1" fillId="0" borderId="0" xfId="0" applyFont="1" applyAlignment="1"/>
    <xf numFmtId="2" fontId="8" fillId="2" borderId="0" xfId="0" applyFont="1" applyFill="1" applyAlignment="1"/>
    <xf numFmtId="2" fontId="9" fillId="0" borderId="0" xfId="0" applyFont="1" applyAlignment="1"/>
    <xf numFmtId="2" fontId="8" fillId="2" borderId="0" xfId="0" applyFont="1" applyFill="1"/>
    <xf numFmtId="2" fontId="8" fillId="3" borderId="0" xfId="0" applyFont="1" applyFill="1"/>
    <xf numFmtId="0" fontId="8" fillId="2" borderId="0" xfId="0" applyNumberFormat="1" applyFont="1" applyFill="1" applyAlignment="1"/>
    <xf numFmtId="2" fontId="11" fillId="2" borderId="0" xfId="0" applyFont="1" applyFill="1" applyAlignment="1">
      <alignment vertical="center"/>
    </xf>
    <xf numFmtId="2" fontId="14" fillId="2" borderId="0" xfId="0" applyFont="1" applyFill="1" applyAlignment="1"/>
    <xf numFmtId="2" fontId="11" fillId="0" borderId="0" xfId="0" applyFont="1" applyAlignment="1">
      <alignment vertical="center"/>
    </xf>
    <xf numFmtId="2" fontId="11" fillId="3" borderId="0" xfId="0" applyFont="1" applyFill="1" applyAlignment="1">
      <alignment vertical="center"/>
    </xf>
    <xf numFmtId="2" fontId="8" fillId="2" borderId="0" xfId="0" applyFont="1" applyFill="1" applyAlignment="1">
      <alignment vertical="top" wrapText="1"/>
    </xf>
    <xf numFmtId="2" fontId="8" fillId="0" borderId="0" xfId="0" applyFont="1" applyAlignment="1"/>
    <xf numFmtId="2" fontId="11" fillId="0" borderId="0" xfId="0" applyFont="1"/>
    <xf numFmtId="2" fontId="11" fillId="4" borderId="1" xfId="0" applyFont="1" applyFill="1" applyBorder="1" applyAlignment="1"/>
    <xf numFmtId="2" fontId="11" fillId="2" borderId="1" xfId="0" applyFont="1" applyFill="1" applyBorder="1" applyAlignment="1">
      <alignment horizontal="right" wrapText="1"/>
    </xf>
    <xf numFmtId="2" fontId="8" fillId="4" borderId="1" xfId="0" applyFont="1" applyFill="1" applyBorder="1" applyAlignment="1">
      <alignment horizontal="right"/>
    </xf>
    <xf numFmtId="2" fontId="11" fillId="2" borderId="1" xfId="0" applyFont="1" applyFill="1" applyBorder="1" applyAlignment="1">
      <alignment horizontal="right"/>
    </xf>
    <xf numFmtId="2" fontId="9" fillId="0" borderId="0" xfId="0" applyFont="1" applyAlignment="1">
      <alignment horizontal="right"/>
    </xf>
    <xf numFmtId="2" fontId="8" fillId="0" borderId="0" xfId="0" applyFont="1" applyAlignment="1">
      <alignment horizontal="right" wrapText="1"/>
    </xf>
    <xf numFmtId="174" fontId="8" fillId="0" borderId="0" xfId="0" applyNumberFormat="1" applyFont="1" applyAlignment="1">
      <alignment horizontal="right"/>
    </xf>
    <xf numFmtId="175" fontId="8" fillId="0" borderId="0" xfId="0" applyNumberFormat="1" applyFont="1" applyAlignment="1">
      <alignment horizontal="right"/>
    </xf>
    <xf numFmtId="2" fontId="11" fillId="4" borderId="1" xfId="0" applyFont="1" applyFill="1" applyBorder="1" applyAlignment="1">
      <alignment horizontal="right" wrapText="1"/>
    </xf>
    <xf numFmtId="169" fontId="8" fillId="0" borderId="0" xfId="0" applyNumberFormat="1" applyFont="1" applyAlignment="1">
      <alignment horizontal="right"/>
    </xf>
    <xf numFmtId="2" fontId="11" fillId="2" borderId="1" xfId="0" applyFont="1" applyFill="1" applyBorder="1" applyAlignment="1"/>
    <xf numFmtId="2" fontId="11" fillId="0" borderId="0" xfId="0" applyFont="1" applyAlignment="1"/>
    <xf numFmtId="2" fontId="8" fillId="0" borderId="0" xfId="0" applyFont="1" applyAlignment="1">
      <alignment horizontal="right"/>
    </xf>
    <xf numFmtId="170" fontId="8" fillId="0" borderId="0" xfId="0" applyNumberFormat="1" applyFont="1" applyAlignment="1">
      <alignment horizontal="right"/>
    </xf>
    <xf numFmtId="2" fontId="16" fillId="0" borderId="0" xfId="0" applyFont="1" applyAlignment="1">
      <alignment horizontal="left"/>
    </xf>
    <xf numFmtId="2" fontId="1" fillId="2" borderId="0" xfId="0" applyFont="1" applyFill="1" applyBorder="1"/>
    <xf numFmtId="2" fontId="3" fillId="3" borderId="0" xfId="0" applyFont="1" applyFill="1" applyBorder="1" applyAlignment="1">
      <alignment vertical="center"/>
    </xf>
    <xf numFmtId="2" fontId="8" fillId="2" borderId="0" xfId="0" applyFont="1" applyFill="1" applyBorder="1"/>
    <xf numFmtId="2" fontId="11" fillId="2" borderId="0" xfId="0" applyFont="1" applyFill="1" applyBorder="1" applyAlignment="1">
      <alignment vertical="top"/>
    </xf>
    <xf numFmtId="178" fontId="9" fillId="0" borderId="0" xfId="0" applyNumberFormat="1" applyFont="1" applyAlignment="1">
      <alignment horizontal="right"/>
    </xf>
    <xf numFmtId="179" fontId="9" fillId="0" borderId="0" xfId="0" applyNumberFormat="1" applyFont="1" applyAlignment="1">
      <alignment horizontal="right"/>
    </xf>
    <xf numFmtId="180" fontId="8" fillId="0" borderId="0" xfId="0" applyNumberFormat="1" applyFont="1" applyAlignment="1">
      <alignment horizontal="right"/>
    </xf>
    <xf numFmtId="2" fontId="15" fillId="0" borderId="0" xfId="0" applyFont="1" applyFill="1" applyAlignment="1">
      <alignment horizontal="right"/>
    </xf>
    <xf numFmtId="2" fontId="2" fillId="2" borderId="0" xfId="0" applyFont="1" applyFill="1" applyBorder="1" applyAlignment="1">
      <alignment horizontal="right"/>
    </xf>
    <xf numFmtId="2" fontId="2" fillId="2" borderId="0" xfId="0" applyFont="1" applyFill="1" applyBorder="1" applyAlignment="1"/>
    <xf numFmtId="2" fontId="4" fillId="3" borderId="0" xfId="0" applyFont="1" applyFill="1" applyBorder="1" applyAlignment="1">
      <alignment vertical="center"/>
    </xf>
    <xf numFmtId="2" fontId="1" fillId="3" borderId="0" xfId="0" applyFont="1" applyFill="1" applyBorder="1"/>
    <xf numFmtId="2" fontId="10" fillId="2" borderId="0" xfId="0" applyFont="1" applyFill="1" applyBorder="1" applyAlignment="1"/>
    <xf numFmtId="2" fontId="8" fillId="3" borderId="0" xfId="0" applyFont="1" applyFill="1" applyBorder="1"/>
    <xf numFmtId="2" fontId="8" fillId="2" borderId="0" xfId="0" applyFont="1" applyFill="1" applyBorder="1" applyAlignment="1"/>
    <xf numFmtId="2" fontId="8" fillId="2" borderId="0" xfId="0" applyFont="1" applyFill="1" applyBorder="1" applyAlignment="1">
      <alignment horizontal="right"/>
    </xf>
    <xf numFmtId="2" fontId="13" fillId="2" borderId="0" xfId="0" applyFont="1" applyFill="1" applyBorder="1" applyAlignment="1">
      <alignment vertical="center"/>
    </xf>
    <xf numFmtId="2" fontId="9" fillId="2" borderId="0" xfId="0" applyFont="1" applyFill="1" applyBorder="1" applyAlignment="1">
      <alignment horizontal="left"/>
    </xf>
    <xf numFmtId="170" fontId="12" fillId="2" borderId="0" xfId="0" applyNumberFormat="1" applyFont="1" applyFill="1" applyBorder="1" applyAlignment="1">
      <alignment horizontal="right"/>
    </xf>
    <xf numFmtId="2" fontId="0" fillId="0" borderId="0" xfId="0" applyFont="1" applyAlignment="1"/>
    <xf numFmtId="2" fontId="9" fillId="0" borderId="0" xfId="0" applyFont="1" applyAlignment="1"/>
    <xf numFmtId="181" fontId="11" fillId="2" borderId="2" xfId="0" applyNumberFormat="1" applyFont="1" applyFill="1" applyBorder="1" applyAlignment="1"/>
    <xf numFmtId="2" fontId="8" fillId="0" borderId="0" xfId="0" applyFont="1" applyFill="1" applyBorder="1"/>
    <xf numFmtId="2" fontId="9" fillId="0" borderId="0" xfId="0" applyFont="1" applyFill="1" applyBorder="1" applyAlignment="1">
      <alignment horizontal="left"/>
    </xf>
    <xf numFmtId="2" fontId="0" fillId="0" borderId="0" xfId="0" applyFont="1" applyFill="1" applyAlignment="1"/>
    <xf numFmtId="2" fontId="0" fillId="0" borderId="0" xfId="0" applyFont="1" applyAlignment="1"/>
    <xf numFmtId="1" fontId="11" fillId="2" borderId="2" xfId="0" applyNumberFormat="1" applyFont="1" applyFill="1" applyBorder="1" applyAlignment="1"/>
    <xf numFmtId="2" fontId="7" fillId="2" borderId="0" xfId="0" applyFont="1" applyFill="1" applyAlignment="1"/>
    <xf numFmtId="2" fontId="1" fillId="2" borderId="0" xfId="0" applyFont="1" applyFill="1" applyAlignment="1"/>
    <xf numFmtId="2" fontId="3" fillId="3" borderId="0" xfId="0" applyFont="1" applyFill="1" applyAlignment="1">
      <alignment vertical="center"/>
    </xf>
    <xf numFmtId="2" fontId="7" fillId="2" borderId="0" xfId="0" applyFont="1" applyFill="1" applyAlignment="1">
      <alignment horizontal="right"/>
    </xf>
    <xf numFmtId="2" fontId="19" fillId="2" borderId="0" xfId="0" applyFont="1" applyFill="1" applyAlignment="1"/>
    <xf numFmtId="2" fontId="20" fillId="0" borderId="0" xfId="0" applyFont="1" applyAlignment="1"/>
    <xf numFmtId="2" fontId="21" fillId="0" borderId="0" xfId="0" applyFont="1" applyFill="1" applyAlignment="1">
      <alignment horizontal="right"/>
    </xf>
    <xf numFmtId="0" fontId="7" fillId="2" borderId="0" xfId="0" applyNumberFormat="1" applyFont="1" applyFill="1" applyAlignment="1"/>
    <xf numFmtId="2" fontId="1" fillId="2" borderId="3" xfId="0" applyFont="1" applyFill="1" applyBorder="1"/>
    <xf numFmtId="177" fontId="8" fillId="2" borderId="3" xfId="0" applyNumberFormat="1" applyFont="1" applyFill="1" applyBorder="1" applyAlignment="1">
      <alignment horizontal="right" vertical="top" indent="1"/>
    </xf>
    <xf numFmtId="165" fontId="8" fillId="2" borderId="3" xfId="0" applyNumberFormat="1" applyFont="1" applyFill="1" applyBorder="1" applyAlignment="1">
      <alignment horizontal="right" vertical="top" indent="1"/>
    </xf>
    <xf numFmtId="2" fontId="8" fillId="2" borderId="3" xfId="0" applyFont="1" applyFill="1" applyBorder="1" applyAlignment="1">
      <alignment horizontal="right" vertical="top" indent="1"/>
    </xf>
    <xf numFmtId="170" fontId="8" fillId="2" borderId="3" xfId="0" applyNumberFormat="1" applyFont="1" applyFill="1" applyBorder="1" applyAlignment="1">
      <alignment horizontal="right" vertical="top" indent="1"/>
    </xf>
    <xf numFmtId="181" fontId="8" fillId="2" borderId="3" xfId="0" applyNumberFormat="1" applyFont="1" applyFill="1" applyBorder="1" applyAlignment="1">
      <alignment horizontal="right" vertical="top" indent="1"/>
    </xf>
    <xf numFmtId="2" fontId="7" fillId="2" borderId="4" xfId="0" applyFont="1" applyFill="1" applyBorder="1" applyAlignment="1">
      <alignment horizontal="right" vertical="top" indent="1"/>
    </xf>
    <xf numFmtId="2" fontId="7" fillId="2" borderId="5" xfId="0" applyFont="1" applyFill="1" applyBorder="1" applyAlignment="1">
      <alignment horizontal="right" vertical="top" indent="1"/>
    </xf>
    <xf numFmtId="2" fontId="7" fillId="2" borderId="3" xfId="0" applyFont="1" applyFill="1" applyBorder="1" applyAlignment="1">
      <alignment horizontal="right" vertical="top" indent="1"/>
    </xf>
    <xf numFmtId="2" fontId="3" fillId="2" borderId="4" xfId="0" applyFont="1" applyFill="1" applyBorder="1" applyAlignment="1">
      <alignment horizontal="right" vertical="top" indent="1"/>
    </xf>
    <xf numFmtId="2" fontId="3" fillId="2" borderId="5" xfId="0" applyFont="1" applyFill="1" applyBorder="1" applyAlignment="1">
      <alignment horizontal="right" vertical="top" indent="1"/>
    </xf>
    <xf numFmtId="2" fontId="3" fillId="2" borderId="3" xfId="0" applyFont="1" applyFill="1" applyBorder="1" applyAlignment="1">
      <alignment horizontal="right" vertical="top" indent="1"/>
    </xf>
    <xf numFmtId="168" fontId="3" fillId="2" borderId="4" xfId="0" applyNumberFormat="1" applyFont="1" applyFill="1" applyBorder="1" applyAlignment="1">
      <alignment horizontal="right" vertical="top" indent="1"/>
    </xf>
    <xf numFmtId="168" fontId="3" fillId="2" borderId="5" xfId="0" applyNumberFormat="1" applyFont="1" applyFill="1" applyBorder="1" applyAlignment="1">
      <alignment horizontal="right" vertical="top" indent="1"/>
    </xf>
    <xf numFmtId="168" fontId="3" fillId="2" borderId="3" xfId="0" applyNumberFormat="1" applyFont="1" applyFill="1" applyBorder="1" applyAlignment="1">
      <alignment horizontal="right" vertical="top" indent="1"/>
    </xf>
    <xf numFmtId="169" fontId="3" fillId="2" borderId="4" xfId="0" applyNumberFormat="1" applyFont="1" applyFill="1" applyBorder="1" applyAlignment="1">
      <alignment horizontal="right" vertical="top" indent="1"/>
    </xf>
    <xf numFmtId="169" fontId="3" fillId="2" borderId="5" xfId="0" applyNumberFormat="1" applyFont="1" applyFill="1" applyBorder="1" applyAlignment="1">
      <alignment horizontal="right" vertical="top" indent="1"/>
    </xf>
    <xf numFmtId="169" fontId="3" fillId="2" borderId="3" xfId="0" applyNumberFormat="1" applyFont="1" applyFill="1" applyBorder="1" applyAlignment="1">
      <alignment horizontal="right" vertical="top" indent="1"/>
    </xf>
    <xf numFmtId="171" fontId="3" fillId="2" borderId="4" xfId="0" applyNumberFormat="1" applyFont="1" applyFill="1" applyBorder="1" applyAlignment="1">
      <alignment horizontal="right" vertical="top" indent="1"/>
    </xf>
    <xf numFmtId="171" fontId="3" fillId="2" borderId="5" xfId="0" applyNumberFormat="1" applyFont="1" applyFill="1" applyBorder="1" applyAlignment="1">
      <alignment horizontal="right" vertical="top" indent="1"/>
    </xf>
    <xf numFmtId="171" fontId="3" fillId="2" borderId="3" xfId="0" applyNumberFormat="1" applyFont="1" applyFill="1" applyBorder="1" applyAlignment="1">
      <alignment horizontal="right" vertical="top" indent="1"/>
    </xf>
    <xf numFmtId="172" fontId="7" fillId="2" borderId="4" xfId="0" applyNumberFormat="1" applyFont="1" applyFill="1" applyBorder="1" applyAlignment="1">
      <alignment horizontal="right" vertical="top" indent="1"/>
    </xf>
    <xf numFmtId="172" fontId="7" fillId="2" borderId="5" xfId="0" applyNumberFormat="1" applyFont="1" applyFill="1" applyBorder="1" applyAlignment="1">
      <alignment horizontal="right" vertical="top" indent="1"/>
    </xf>
    <xf numFmtId="172" fontId="7" fillId="2" borderId="3" xfId="0" applyNumberFormat="1" applyFont="1" applyFill="1" applyBorder="1" applyAlignment="1">
      <alignment horizontal="right" vertical="top" indent="1"/>
    </xf>
    <xf numFmtId="176" fontId="12" fillId="2" borderId="3" xfId="0" applyNumberFormat="1" applyFont="1" applyFill="1" applyBorder="1" applyAlignment="1">
      <alignment horizontal="right" vertical="top" indent="1"/>
    </xf>
    <xf numFmtId="176" fontId="12" fillId="2" borderId="4" xfId="0" applyNumberFormat="1" applyFont="1" applyFill="1" applyBorder="1" applyAlignment="1">
      <alignment horizontal="right" vertical="top" indent="1"/>
    </xf>
    <xf numFmtId="2" fontId="1" fillId="2" borderId="0" xfId="0" applyFont="1" applyFill="1" applyBorder="1" applyAlignment="1">
      <alignment horizontal="right" vertical="top"/>
    </xf>
    <xf numFmtId="2" fontId="1" fillId="2" borderId="0" xfId="0" applyFont="1" applyFill="1" applyAlignment="1">
      <alignment horizontal="right" vertical="top"/>
    </xf>
    <xf numFmtId="2" fontId="8" fillId="2" borderId="0" xfId="0" applyFont="1" applyFill="1" applyBorder="1" applyAlignment="1">
      <alignment horizontal="right" vertical="top"/>
    </xf>
    <xf numFmtId="2" fontId="7" fillId="2" borderId="0" xfId="0" applyFont="1" applyFill="1" applyAlignment="1">
      <alignment horizontal="right" vertical="top"/>
    </xf>
    <xf numFmtId="166" fontId="11" fillId="2" borderId="0" xfId="0" applyNumberFormat="1" applyFont="1" applyFill="1" applyBorder="1" applyAlignment="1">
      <alignment horizontal="right" vertical="top"/>
    </xf>
    <xf numFmtId="2" fontId="1" fillId="2" borderId="3" xfId="0" applyFont="1" applyFill="1" applyBorder="1" applyAlignment="1">
      <alignment horizontal="right" vertical="top" indent="1"/>
    </xf>
    <xf numFmtId="2" fontId="11" fillId="2" borderId="4" xfId="0" applyFont="1" applyFill="1" applyBorder="1" applyAlignment="1">
      <alignment horizontal="right" vertical="top" indent="1"/>
    </xf>
    <xf numFmtId="2" fontId="3" fillId="2" borderId="0" xfId="0" applyFont="1" applyFill="1" applyAlignment="1">
      <alignment horizontal="right" vertical="top" indent="1"/>
    </xf>
    <xf numFmtId="2" fontId="11" fillId="2" borderId="3" xfId="0" applyFont="1" applyFill="1" applyBorder="1" applyAlignment="1">
      <alignment horizontal="right" vertical="top" indent="1"/>
    </xf>
    <xf numFmtId="2" fontId="8" fillId="2" borderId="4" xfId="0" applyFont="1" applyFill="1" applyBorder="1" applyAlignment="1">
      <alignment horizontal="right" vertical="top" indent="1"/>
    </xf>
    <xf numFmtId="2" fontId="8" fillId="2" borderId="0" xfId="0" applyFont="1" applyFill="1" applyBorder="1" applyAlignment="1">
      <alignment horizontal="right" vertical="top" indent="1"/>
    </xf>
    <xf numFmtId="182" fontId="11" fillId="2" borderId="4" xfId="0" applyNumberFormat="1" applyFont="1" applyFill="1" applyBorder="1" applyAlignment="1">
      <alignment horizontal="right" vertical="top" indent="1"/>
    </xf>
    <xf numFmtId="168" fontId="3" fillId="2" borderId="0" xfId="0" applyNumberFormat="1" applyFont="1" applyFill="1" applyAlignment="1">
      <alignment horizontal="right" vertical="top" indent="1"/>
    </xf>
    <xf numFmtId="182" fontId="11" fillId="2" borderId="3" xfId="0" applyNumberFormat="1" applyFont="1" applyFill="1" applyBorder="1" applyAlignment="1">
      <alignment horizontal="right" vertical="top" indent="1"/>
    </xf>
    <xf numFmtId="179" fontId="11" fillId="2" borderId="4" xfId="0" applyNumberFormat="1" applyFont="1" applyFill="1" applyBorder="1" applyAlignment="1">
      <alignment horizontal="right" vertical="top" indent="1"/>
    </xf>
    <xf numFmtId="169" fontId="3" fillId="2" borderId="0" xfId="0" applyNumberFormat="1" applyFont="1" applyFill="1" applyAlignment="1">
      <alignment horizontal="right" vertical="top" indent="1"/>
    </xf>
    <xf numFmtId="179" fontId="11" fillId="2" borderId="3" xfId="0" applyNumberFormat="1" applyFont="1" applyFill="1" applyBorder="1" applyAlignment="1">
      <alignment horizontal="right" vertical="top" indent="1"/>
    </xf>
    <xf numFmtId="183" fontId="11" fillId="2" borderId="4" xfId="0" applyNumberFormat="1" applyFont="1" applyFill="1" applyBorder="1" applyAlignment="1">
      <alignment horizontal="right" vertical="top" indent="1"/>
    </xf>
    <xf numFmtId="171" fontId="3" fillId="2" borderId="0" xfId="0" applyNumberFormat="1" applyFont="1" applyFill="1" applyAlignment="1">
      <alignment horizontal="right" vertical="top" indent="1"/>
    </xf>
    <xf numFmtId="183" fontId="11" fillId="2" borderId="3" xfId="0" applyNumberFormat="1" applyFont="1" applyFill="1" applyBorder="1" applyAlignment="1">
      <alignment horizontal="right" vertical="top" indent="1"/>
    </xf>
    <xf numFmtId="2" fontId="7" fillId="2" borderId="0" xfId="0" applyFont="1" applyFill="1" applyAlignment="1">
      <alignment horizontal="right" vertical="top" indent="1"/>
    </xf>
    <xf numFmtId="172" fontId="8" fillId="2" borderId="4" xfId="0" applyNumberFormat="1" applyFont="1" applyFill="1" applyBorder="1" applyAlignment="1">
      <alignment horizontal="right" vertical="top" indent="1"/>
    </xf>
    <xf numFmtId="172" fontId="7" fillId="2" borderId="0" xfId="0" applyNumberFormat="1" applyFont="1" applyFill="1" applyAlignment="1">
      <alignment horizontal="right" vertical="top" indent="1"/>
    </xf>
    <xf numFmtId="172" fontId="8" fillId="2" borderId="3" xfId="0" applyNumberFormat="1" applyFont="1" applyFill="1" applyBorder="1" applyAlignment="1">
      <alignment horizontal="right" vertical="top" indent="1"/>
    </xf>
    <xf numFmtId="184" fontId="11" fillId="2" borderId="4" xfId="0" applyNumberFormat="1" applyFont="1" applyFill="1" applyBorder="1" applyAlignment="1">
      <alignment horizontal="right" vertical="top" indent="1"/>
    </xf>
    <xf numFmtId="184" fontId="11" fillId="2" borderId="3" xfId="0" applyNumberFormat="1" applyFont="1" applyFill="1" applyBorder="1" applyAlignment="1">
      <alignment horizontal="right" vertical="top" indent="1"/>
    </xf>
    <xf numFmtId="178" fontId="11" fillId="2" borderId="4" xfId="0" applyNumberFormat="1" applyFont="1" applyFill="1" applyBorder="1" applyAlignment="1">
      <alignment horizontal="right" vertical="top" indent="1"/>
    </xf>
    <xf numFmtId="178" fontId="11" fillId="2" borderId="3" xfId="0" applyNumberFormat="1" applyFont="1" applyFill="1" applyBorder="1" applyAlignment="1">
      <alignment horizontal="right" vertical="top" indent="1"/>
    </xf>
    <xf numFmtId="185" fontId="11" fillId="2" borderId="4" xfId="0" applyNumberFormat="1" applyFont="1" applyFill="1" applyBorder="1" applyAlignment="1">
      <alignment horizontal="right" vertical="top" indent="1"/>
    </xf>
    <xf numFmtId="185" fontId="11" fillId="2" borderId="3" xfId="0" applyNumberFormat="1" applyFont="1" applyFill="1" applyBorder="1" applyAlignment="1">
      <alignment horizontal="right" vertical="top" indent="1"/>
    </xf>
    <xf numFmtId="2" fontId="9" fillId="5" borderId="4" xfId="0" applyFont="1" applyFill="1" applyBorder="1" applyAlignment="1">
      <alignment horizontal="right" vertical="top" indent="1"/>
    </xf>
    <xf numFmtId="2" fontId="7" fillId="6" borderId="0" xfId="0" applyFont="1" applyFill="1" applyAlignment="1">
      <alignment horizontal="right" vertical="top" indent="1"/>
    </xf>
    <xf numFmtId="2" fontId="11" fillId="6" borderId="3" xfId="0" applyFont="1" applyFill="1" applyBorder="1" applyAlignment="1">
      <alignment horizontal="right" vertical="top" indent="1"/>
    </xf>
    <xf numFmtId="2" fontId="8" fillId="2" borderId="0" xfId="0" applyFont="1" applyFill="1" applyBorder="1" applyAlignment="1">
      <alignment vertical="center"/>
    </xf>
    <xf numFmtId="2" fontId="1" fillId="2" borderId="0" xfId="0" applyFont="1" applyFill="1" applyBorder="1" applyAlignment="1">
      <alignment vertical="center"/>
    </xf>
    <xf numFmtId="2" fontId="1" fillId="3" borderId="0" xfId="0" applyFont="1" applyFill="1" applyBorder="1" applyAlignment="1">
      <alignment vertical="center"/>
    </xf>
    <xf numFmtId="2" fontId="10" fillId="2" borderId="0" xfId="0" applyFont="1" applyFill="1" applyBorder="1" applyAlignment="1">
      <alignment vertical="center"/>
    </xf>
    <xf numFmtId="2" fontId="8" fillId="3" borderId="0" xfId="0" applyFont="1" applyFill="1" applyBorder="1" applyAlignment="1">
      <alignment vertical="center"/>
    </xf>
    <xf numFmtId="181" fontId="11" fillId="2" borderId="2" xfId="0" applyNumberFormat="1" applyFont="1" applyFill="1" applyBorder="1" applyAlignment="1">
      <alignment vertical="center"/>
    </xf>
    <xf numFmtId="1" fontId="11" fillId="2" borderId="2" xfId="0" applyNumberFormat="1" applyFont="1" applyFill="1" applyBorder="1" applyAlignment="1">
      <alignment vertical="center"/>
    </xf>
    <xf numFmtId="166" fontId="11" fillId="2" borderId="0" xfId="0" applyNumberFormat="1" applyFont="1" applyFill="1" applyBorder="1" applyAlignment="1">
      <alignment vertical="top"/>
    </xf>
    <xf numFmtId="166" fontId="3" fillId="2" borderId="0" xfId="0" applyNumberFormat="1" applyFont="1" applyFill="1" applyAlignment="1">
      <alignment vertical="top"/>
    </xf>
    <xf numFmtId="167" fontId="11" fillId="2" borderId="0" xfId="0" applyNumberFormat="1" applyFont="1" applyFill="1" applyBorder="1" applyAlignment="1">
      <alignment horizontal="left" vertical="top"/>
    </xf>
    <xf numFmtId="2" fontId="8" fillId="2" borderId="0" xfId="0" applyFont="1" applyFill="1" applyBorder="1" applyAlignment="1">
      <alignment vertical="top"/>
    </xf>
    <xf numFmtId="2" fontId="7" fillId="2" borderId="0" xfId="0" applyFont="1" applyFill="1" applyAlignment="1">
      <alignment vertical="top"/>
    </xf>
    <xf numFmtId="166" fontId="3" fillId="2" borderId="0" xfId="0" applyNumberFormat="1" applyFont="1" applyFill="1" applyBorder="1" applyAlignment="1">
      <alignment vertical="top"/>
    </xf>
    <xf numFmtId="166" fontId="3" fillId="2" borderId="0" xfId="0" applyNumberFormat="1" applyFont="1" applyFill="1" applyAlignment="1">
      <alignment horizontal="left" vertical="top"/>
    </xf>
    <xf numFmtId="2" fontId="1" fillId="2" borderId="0" xfId="0" applyFont="1" applyFill="1" applyBorder="1" applyAlignment="1">
      <alignment vertical="top"/>
    </xf>
    <xf numFmtId="2" fontId="1" fillId="2" borderId="0" xfId="0" applyFont="1" applyFill="1" applyAlignment="1">
      <alignment vertical="top"/>
    </xf>
    <xf numFmtId="2" fontId="8" fillId="2" borderId="4" xfId="0" applyFont="1" applyFill="1" applyBorder="1" applyAlignment="1">
      <alignment vertical="top"/>
    </xf>
    <xf numFmtId="2" fontId="8" fillId="2" borderId="3" xfId="0" applyFont="1" applyFill="1" applyBorder="1" applyAlignment="1">
      <alignment vertical="top"/>
    </xf>
    <xf numFmtId="2" fontId="9" fillId="2" borderId="0" xfId="0" applyFont="1" applyFill="1" applyBorder="1" applyAlignment="1">
      <alignment horizontal="left" vertical="top"/>
    </xf>
    <xf numFmtId="170" fontId="12" fillId="2" borderId="0" xfId="0" applyNumberFormat="1" applyFont="1" applyFill="1" applyBorder="1" applyAlignment="1">
      <alignment horizontal="right" vertical="top"/>
    </xf>
    <xf numFmtId="164" fontId="3" fillId="2" borderId="3" xfId="0" applyNumberFormat="1" applyFont="1" applyFill="1" applyBorder="1" applyAlignment="1">
      <alignment horizontal="right" vertical="top" indent="1"/>
    </xf>
    <xf numFmtId="164" fontId="3" fillId="2" borderId="4" xfId="0" applyNumberFormat="1" applyFont="1" applyFill="1" applyBorder="1" applyAlignment="1">
      <alignment horizontal="right" vertical="top" indent="1"/>
    </xf>
    <xf numFmtId="2" fontId="15" fillId="2" borderId="3" xfId="0" applyFont="1" applyFill="1" applyBorder="1" applyAlignment="1">
      <alignment horizontal="right" vertical="top" indent="1"/>
    </xf>
    <xf numFmtId="2" fontId="15" fillId="2" borderId="4" xfId="0" applyFont="1" applyFill="1" applyBorder="1" applyAlignment="1">
      <alignment horizontal="right" vertical="top" indent="1"/>
    </xf>
    <xf numFmtId="3" fontId="19" fillId="2" borderId="3" xfId="0" applyNumberFormat="1" applyFont="1" applyFill="1" applyBorder="1" applyAlignment="1">
      <alignment horizontal="right" vertical="top" indent="1"/>
    </xf>
    <xf numFmtId="3" fontId="19" fillId="2" borderId="4" xfId="0" applyNumberFormat="1" applyFont="1" applyFill="1" applyBorder="1" applyAlignment="1">
      <alignment horizontal="right" vertical="top" indent="1"/>
    </xf>
    <xf numFmtId="169" fontId="11" fillId="2" borderId="4" xfId="0" applyNumberFormat="1" applyFont="1" applyFill="1" applyBorder="1" applyAlignment="1">
      <alignment horizontal="right" vertical="top" indent="1"/>
    </xf>
    <xf numFmtId="173" fontId="8" fillId="2" borderId="4" xfId="0" applyNumberFormat="1" applyFont="1" applyFill="1" applyBorder="1" applyAlignment="1">
      <alignment horizontal="right" vertical="top" indent="1"/>
    </xf>
    <xf numFmtId="171" fontId="11" fillId="2" borderId="4" xfId="0" applyNumberFormat="1" applyFont="1" applyFill="1" applyBorder="1" applyAlignment="1">
      <alignment horizontal="right" vertical="top" indent="1"/>
    </xf>
    <xf numFmtId="164" fontId="11" fillId="2" borderId="3" xfId="0" applyNumberFormat="1" applyFont="1" applyFill="1" applyBorder="1" applyAlignment="1">
      <alignment horizontal="right" vertical="top" indent="1"/>
    </xf>
    <xf numFmtId="164" fontId="11" fillId="2" borderId="4" xfId="0" applyNumberFormat="1" applyFont="1" applyFill="1" applyBorder="1" applyAlignment="1">
      <alignment horizontal="right" vertical="top" indent="1"/>
    </xf>
    <xf numFmtId="2" fontId="11" fillId="2" borderId="4" xfId="0" applyFont="1" applyFill="1" applyBorder="1" applyAlignment="1">
      <alignment horizontal="left" vertical="top" wrapText="1" indent="7"/>
    </xf>
    <xf numFmtId="2" fontId="11" fillId="2" borderId="4" xfId="0" applyFont="1" applyFill="1" applyBorder="1" applyAlignment="1">
      <alignment horizontal="left" vertical="top" wrapText="1" indent="8"/>
    </xf>
    <xf numFmtId="2" fontId="11" fillId="2" borderId="4" xfId="0" applyFont="1" applyFill="1" applyBorder="1" applyAlignment="1">
      <alignment horizontal="left" vertical="top" wrapText="1" indent="9"/>
    </xf>
    <xf numFmtId="2" fontId="24" fillId="2" borderId="3" xfId="0" applyFont="1" applyFill="1" applyBorder="1" applyAlignment="1">
      <alignment horizontal="right" vertical="top" indent="1"/>
    </xf>
    <xf numFmtId="2" fontId="3" fillId="4" borderId="1" xfId="0" applyFont="1" applyFill="1" applyBorder="1" applyAlignment="1">
      <alignment wrapText="1"/>
    </xf>
    <xf numFmtId="2" fontId="3" fillId="2" borderId="0" xfId="0" applyFont="1" applyFill="1" applyAlignment="1">
      <alignment vertical="center" wrapText="1"/>
    </xf>
    <xf numFmtId="2" fontId="0" fillId="0" borderId="0" xfId="0" applyFont="1" applyAlignment="1"/>
    <xf numFmtId="2" fontId="7" fillId="2" borderId="0" xfId="0" applyFont="1" applyFill="1" applyAlignment="1">
      <alignment vertical="center" wrapText="1"/>
    </xf>
    <xf numFmtId="2" fontId="8" fillId="2" borderId="0" xfId="0" applyFont="1" applyFill="1" applyBorder="1" applyAlignment="1">
      <alignment vertical="top" wrapText="1"/>
    </xf>
    <xf numFmtId="2" fontId="9" fillId="0" borderId="0" xfId="0" applyFont="1" applyBorder="1" applyAlignment="1">
      <alignment vertical="top"/>
    </xf>
    <xf numFmtId="2" fontId="10" fillId="2" borderId="0" xfId="0" applyFont="1" applyFill="1" applyAlignment="1"/>
    <xf numFmtId="2" fontId="9" fillId="0" borderId="0" xfId="0" applyFont="1" applyAlignment="1"/>
    <xf numFmtId="2" fontId="11" fillId="2" borderId="4" xfId="0" applyFont="1" applyFill="1" applyBorder="1" applyAlignment="1">
      <alignment horizontal="right" vertical="top" wrapText="1" indent="1"/>
    </xf>
    <xf numFmtId="2" fontId="9" fillId="0" borderId="4" xfId="0" applyFont="1" applyBorder="1" applyAlignment="1">
      <alignment horizontal="right" vertical="top" indent="1"/>
    </xf>
    <xf numFmtId="2" fontId="3" fillId="2" borderId="4" xfId="0" applyFont="1" applyFill="1" applyBorder="1" applyAlignment="1">
      <alignment horizontal="right" vertical="top" wrapText="1" indent="1"/>
    </xf>
    <xf numFmtId="2" fontId="13" fillId="2" borderId="0" xfId="0" applyFont="1" applyFill="1" applyAlignment="1">
      <alignment vertical="center"/>
    </xf>
    <xf numFmtId="2" fontId="11" fillId="2" borderId="4" xfId="0" applyFont="1" applyFill="1" applyBorder="1" applyAlignment="1">
      <alignment horizontal="right" vertical="top" wrapText="1" indent="2"/>
    </xf>
    <xf numFmtId="2" fontId="9" fillId="0" borderId="4" xfId="0" applyFont="1" applyBorder="1" applyAlignment="1">
      <alignment horizontal="right" vertical="top" indent="2"/>
    </xf>
  </cellXfs>
  <cellStyles count="1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ustomBuiltin="1"/>
  </cellStyles>
  <dxfs count="0"/>
  <tableStyles count="0" defaultTableStyle="TableStyleMedium2" defaultPivotStyle="PivotStyleLight16"/>
  <colors>
    <mruColors>
      <color rgb="FF7DADDB"/>
      <color rgb="FFF8BC2E"/>
      <color rgb="FFA692C4"/>
      <color rgb="FF6DA9D5"/>
      <color rgb="FFB8D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4" Type="http://schemas.openxmlformats.org/officeDocument/2006/relationships/image" Target="../media/image6.png"/><Relationship Id="rId5" Type="http://schemas.openxmlformats.org/officeDocument/2006/relationships/image" Target="../media/image7.png"/><Relationship Id="rId6" Type="http://schemas.openxmlformats.org/officeDocument/2006/relationships/image" Target="../media/image8.png"/><Relationship Id="rId7" Type="http://schemas.openxmlformats.org/officeDocument/2006/relationships/image" Target="../media/image2.png"/><Relationship Id="rId8" Type="http://schemas.openxmlformats.org/officeDocument/2006/relationships/hyperlink" Target="https://www.archiware.com/products/p5-backup" TargetMode="External"/><Relationship Id="rId9" Type="http://schemas.openxmlformats.org/officeDocument/2006/relationships/image" Target="../media/image9.png"/><Relationship Id="rId1" Type="http://schemas.openxmlformats.org/officeDocument/2006/relationships/image" Target="../media/image3.png"/><Relationship Id="rId2"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4" Type="http://schemas.openxmlformats.org/officeDocument/2006/relationships/image" Target="../media/image6.png"/><Relationship Id="rId5" Type="http://schemas.openxmlformats.org/officeDocument/2006/relationships/image" Target="../media/image7.png"/><Relationship Id="rId6" Type="http://schemas.openxmlformats.org/officeDocument/2006/relationships/image" Target="../media/image8.png"/><Relationship Id="rId7" Type="http://schemas.openxmlformats.org/officeDocument/2006/relationships/image" Target="../media/image2.png"/><Relationship Id="rId8" Type="http://schemas.openxmlformats.org/officeDocument/2006/relationships/hyperlink" Target="https://www.archiware.com/products/p5-backup" TargetMode="External"/><Relationship Id="rId9" Type="http://schemas.openxmlformats.org/officeDocument/2006/relationships/image" Target="../media/image9.png"/><Relationship Id="rId1" Type="http://schemas.openxmlformats.org/officeDocument/2006/relationships/image" Target="../media/image3.png"/><Relationship Id="rId2"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4" Type="http://schemas.openxmlformats.org/officeDocument/2006/relationships/image" Target="../media/image6.png"/><Relationship Id="rId5" Type="http://schemas.openxmlformats.org/officeDocument/2006/relationships/image" Target="../media/image7.png"/><Relationship Id="rId6" Type="http://schemas.openxmlformats.org/officeDocument/2006/relationships/image" Target="../media/image8.png"/><Relationship Id="rId7" Type="http://schemas.openxmlformats.org/officeDocument/2006/relationships/image" Target="../media/image2.png"/><Relationship Id="rId8" Type="http://schemas.openxmlformats.org/officeDocument/2006/relationships/hyperlink" Target="https://www.archiware.com/products/p5-backup" TargetMode="External"/><Relationship Id="rId9" Type="http://schemas.openxmlformats.org/officeDocument/2006/relationships/image" Target="../media/image9.png"/><Relationship Id="rId1" Type="http://schemas.openxmlformats.org/officeDocument/2006/relationships/image" Target="../media/image4.png"/><Relationship Id="rId2" Type="http://schemas.openxmlformats.org/officeDocument/2006/relationships/image" Target="../media/image3.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4" Type="http://schemas.openxmlformats.org/officeDocument/2006/relationships/image" Target="../media/image13.png"/><Relationship Id="rId5" Type="http://schemas.openxmlformats.org/officeDocument/2006/relationships/image" Target="../media/image7.png"/><Relationship Id="rId6" Type="http://schemas.openxmlformats.org/officeDocument/2006/relationships/image" Target="../media/image14.png"/><Relationship Id="rId7" Type="http://schemas.openxmlformats.org/officeDocument/2006/relationships/image" Target="../media/image2.png"/><Relationship Id="rId8" Type="http://schemas.openxmlformats.org/officeDocument/2006/relationships/hyperlink" Target="https://www.archiware.com/products/p5-archive" TargetMode="External"/><Relationship Id="rId9" Type="http://schemas.openxmlformats.org/officeDocument/2006/relationships/image" Target="../media/image15.png"/><Relationship Id="rId1" Type="http://schemas.openxmlformats.org/officeDocument/2006/relationships/image" Target="../media/image10.png"/><Relationship Id="rId2" Type="http://schemas.openxmlformats.org/officeDocument/2006/relationships/image" Target="../media/image11.png"/></Relationships>
</file>

<file path=xl/drawings/_rels/drawing6.xml.rels><?xml version="1.0" encoding="UTF-8" standalone="yes"?>
<Relationships xmlns="http://schemas.openxmlformats.org/package/2006/relationships"><Relationship Id="rId3" Type="http://schemas.openxmlformats.org/officeDocument/2006/relationships/image" Target="../media/image12.png"/><Relationship Id="rId4" Type="http://schemas.openxmlformats.org/officeDocument/2006/relationships/image" Target="../media/image13.png"/><Relationship Id="rId5" Type="http://schemas.openxmlformats.org/officeDocument/2006/relationships/image" Target="../media/image7.png"/><Relationship Id="rId6" Type="http://schemas.openxmlformats.org/officeDocument/2006/relationships/image" Target="../media/image14.png"/><Relationship Id="rId7" Type="http://schemas.openxmlformats.org/officeDocument/2006/relationships/image" Target="../media/image2.png"/><Relationship Id="rId8" Type="http://schemas.openxmlformats.org/officeDocument/2006/relationships/hyperlink" Target="https://www.archiware.com/products/p5-archive" TargetMode="External"/><Relationship Id="rId9" Type="http://schemas.openxmlformats.org/officeDocument/2006/relationships/image" Target="../media/image15.png"/><Relationship Id="rId1" Type="http://schemas.openxmlformats.org/officeDocument/2006/relationships/image" Target="../media/image10.png"/><Relationship Id="rId2" Type="http://schemas.openxmlformats.org/officeDocument/2006/relationships/image" Target="../media/image11.png"/></Relationships>
</file>

<file path=xl/drawings/_rels/drawing7.xml.rels><?xml version="1.0" encoding="UTF-8" standalone="yes"?>
<Relationships xmlns="http://schemas.openxmlformats.org/package/2006/relationships"><Relationship Id="rId3" Type="http://schemas.openxmlformats.org/officeDocument/2006/relationships/image" Target="../media/image12.png"/><Relationship Id="rId4" Type="http://schemas.openxmlformats.org/officeDocument/2006/relationships/image" Target="../media/image13.png"/><Relationship Id="rId5" Type="http://schemas.openxmlformats.org/officeDocument/2006/relationships/image" Target="../media/image7.png"/><Relationship Id="rId6" Type="http://schemas.openxmlformats.org/officeDocument/2006/relationships/image" Target="../media/image14.png"/><Relationship Id="rId7" Type="http://schemas.openxmlformats.org/officeDocument/2006/relationships/image" Target="../media/image2.png"/><Relationship Id="rId8" Type="http://schemas.openxmlformats.org/officeDocument/2006/relationships/hyperlink" Target="https://www.archiware.com/products/p5-archive" TargetMode="External"/><Relationship Id="rId9" Type="http://schemas.openxmlformats.org/officeDocument/2006/relationships/image" Target="../media/image15.png"/><Relationship Id="rId1" Type="http://schemas.openxmlformats.org/officeDocument/2006/relationships/image" Target="../media/image10.png"/><Relationship Id="rId2"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xdr:from>
      <xdr:col>2</xdr:col>
      <xdr:colOff>12700</xdr:colOff>
      <xdr:row>1</xdr:row>
      <xdr:rowOff>393700</xdr:rowOff>
    </xdr:from>
    <xdr:to>
      <xdr:col>5</xdr:col>
      <xdr:colOff>349250</xdr:colOff>
      <xdr:row>1</xdr:row>
      <xdr:rowOff>1209675</xdr:rowOff>
    </xdr:to>
    <xdr:grpSp>
      <xdr:nvGrpSpPr>
        <xdr:cNvPr id="3" name="Group 2"/>
        <xdr:cNvGrpSpPr/>
      </xdr:nvGrpSpPr>
      <xdr:grpSpPr>
        <a:xfrm>
          <a:off x="1092200" y="546100"/>
          <a:ext cx="4603750" cy="815975"/>
          <a:chOff x="571500" y="419100"/>
          <a:chExt cx="4603750" cy="815975"/>
        </a:xfrm>
      </xdr:grpSpPr>
      <xdr:pic>
        <xdr:nvPicPr>
          <xdr:cNvPr id="4" name="Image&#10;&#10;image6.png" descr="Imageimage6.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622300" y="434975"/>
            <a:ext cx="4552950" cy="800100"/>
          </a:xfrm>
          <a:prstGeom prst="rect">
            <a:avLst/>
          </a:prstGeom>
          <a:ln w="12700" cap="flat">
            <a:noFill/>
            <a:miter lim="400000"/>
          </a:ln>
          <a:effectLst/>
        </xdr:spPr>
      </xdr:pic>
      <xdr:pic>
        <xdr:nvPicPr>
          <xdr:cNvPr id="6" name="Picture 5"/>
          <xdr:cNvPicPr>
            <a:picLocks noChangeAspect="1"/>
          </xdr:cNvPicPr>
        </xdr:nvPicPr>
        <xdr:blipFill>
          <a:blip xmlns:r="http://schemas.openxmlformats.org/officeDocument/2006/relationships" r:embed="rId2"/>
          <a:stretch>
            <a:fillRect/>
          </a:stretch>
        </xdr:blipFill>
        <xdr:spPr>
          <a:xfrm>
            <a:off x="571500" y="419100"/>
            <a:ext cx="787400" cy="787400"/>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269875</xdr:colOff>
      <xdr:row>3</xdr:row>
      <xdr:rowOff>57150</xdr:rowOff>
    </xdr:from>
    <xdr:ext cx="3619500" cy="828675"/>
    <xdr:pic>
      <xdr:nvPicPr>
        <xdr:cNvPr id="2" name="image10.png" title="Image">
          <a:extLst>
            <a:ext uri="{FF2B5EF4-FFF2-40B4-BE49-F238E27FC236}">
              <a16:creationId xmlns:a16="http://schemas.microsoft.com/office/drawing/2014/main" xmlns="" id="{00000000-0008-0000-0100-000002000000}"/>
            </a:ext>
          </a:extLst>
        </xdr:cNvPr>
        <xdr:cNvPicPr preferRelativeResize="0"/>
      </xdr:nvPicPr>
      <xdr:blipFill>
        <a:blip xmlns:r="http://schemas.openxmlformats.org/officeDocument/2006/relationships" r:embed="rId1" cstate="print"/>
        <a:stretch>
          <a:fillRect/>
        </a:stretch>
      </xdr:blipFill>
      <xdr:spPr>
        <a:xfrm>
          <a:off x="9985375" y="1492250"/>
          <a:ext cx="3619500" cy="828675"/>
        </a:xfrm>
        <a:prstGeom prst="rect">
          <a:avLst/>
        </a:prstGeom>
        <a:noFill/>
      </xdr:spPr>
    </xdr:pic>
    <xdr:clientData fLocksWithSheet="0"/>
  </xdr:oneCellAnchor>
  <xdr:oneCellAnchor>
    <xdr:from>
      <xdr:col>1</xdr:col>
      <xdr:colOff>168275</xdr:colOff>
      <xdr:row>15</xdr:row>
      <xdr:rowOff>31750</xdr:rowOff>
    </xdr:from>
    <xdr:ext cx="3048000" cy="2095500"/>
    <xdr:pic>
      <xdr:nvPicPr>
        <xdr:cNvPr id="3" name="image12.png" title="Image">
          <a:extLst>
            <a:ext uri="{FF2B5EF4-FFF2-40B4-BE49-F238E27FC236}">
              <a16:creationId xmlns:a16="http://schemas.microsoft.com/office/drawing/2014/main" xmlns="" id="{00000000-0008-0000-0100-000003000000}"/>
            </a:ext>
          </a:extLst>
        </xdr:cNvPr>
        <xdr:cNvPicPr preferRelativeResize="0"/>
      </xdr:nvPicPr>
      <xdr:blipFill>
        <a:blip xmlns:r="http://schemas.openxmlformats.org/officeDocument/2006/relationships" r:embed="rId2" cstate="print"/>
        <a:stretch>
          <a:fillRect/>
        </a:stretch>
      </xdr:blipFill>
      <xdr:spPr>
        <a:xfrm>
          <a:off x="485775" y="4159250"/>
          <a:ext cx="3048000" cy="2095500"/>
        </a:xfrm>
        <a:prstGeom prst="rect">
          <a:avLst/>
        </a:prstGeom>
        <a:noFill/>
      </xdr:spPr>
    </xdr:pic>
    <xdr:clientData fLocksWithSheet="0"/>
  </xdr:oneCellAnchor>
  <xdr:oneCellAnchor>
    <xdr:from>
      <xdr:col>5</xdr:col>
      <xdr:colOff>152400</xdr:colOff>
      <xdr:row>9</xdr:row>
      <xdr:rowOff>152400</xdr:rowOff>
    </xdr:from>
    <xdr:ext cx="3257550" cy="828675"/>
    <xdr:pic>
      <xdr:nvPicPr>
        <xdr:cNvPr id="4" name="image14.png" title="Image">
          <a:extLst>
            <a:ext uri="{FF2B5EF4-FFF2-40B4-BE49-F238E27FC236}">
              <a16:creationId xmlns:a16="http://schemas.microsoft.com/office/drawing/2014/main" xmlns="" id="{00000000-0008-0000-01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180975</xdr:colOff>
      <xdr:row>18</xdr:row>
      <xdr:rowOff>95250</xdr:rowOff>
    </xdr:from>
    <xdr:ext cx="3638550" cy="828675"/>
    <xdr:pic>
      <xdr:nvPicPr>
        <xdr:cNvPr id="5" name="image16.png" title="Image">
          <a:extLst>
            <a:ext uri="{FF2B5EF4-FFF2-40B4-BE49-F238E27FC236}">
              <a16:creationId xmlns:a16="http://schemas.microsoft.com/office/drawing/2014/main" xmlns="" id="{00000000-0008-0000-01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xdr:col>
      <xdr:colOff>139700</xdr:colOff>
      <xdr:row>4</xdr:row>
      <xdr:rowOff>165100</xdr:rowOff>
    </xdr:from>
    <xdr:ext cx="3581400" cy="828675"/>
    <xdr:pic>
      <xdr:nvPicPr>
        <xdr:cNvPr id="6" name="image13.png" title="Image">
          <a:extLst>
            <a:ext uri="{FF2B5EF4-FFF2-40B4-BE49-F238E27FC236}">
              <a16:creationId xmlns:a16="http://schemas.microsoft.com/office/drawing/2014/main" xmlns="" id="{00000000-0008-0000-0100-000006000000}"/>
            </a:ext>
          </a:extLst>
        </xdr:cNvPr>
        <xdr:cNvPicPr preferRelativeResize="0"/>
      </xdr:nvPicPr>
      <xdr:blipFill>
        <a:blip xmlns:r="http://schemas.openxmlformats.org/officeDocument/2006/relationships" r:embed="rId5" cstate="print"/>
        <a:stretch>
          <a:fillRect/>
        </a:stretch>
      </xdr:blipFill>
      <xdr:spPr>
        <a:xfrm>
          <a:off x="482600" y="1917700"/>
          <a:ext cx="3581400" cy="828675"/>
        </a:xfrm>
        <a:prstGeom prst="rect">
          <a:avLst/>
        </a:prstGeom>
        <a:noFill/>
      </xdr:spPr>
    </xdr:pic>
    <xdr:clientData fLocksWithSheet="0"/>
  </xdr:oneCellAnchor>
  <xdr:twoCellAnchor>
    <xdr:from>
      <xdr:col>0</xdr:col>
      <xdr:colOff>342900</xdr:colOff>
      <xdr:row>1</xdr:row>
      <xdr:rowOff>101600</xdr:rowOff>
    </xdr:from>
    <xdr:to>
      <xdr:col>5</xdr:col>
      <xdr:colOff>1971675</xdr:colOff>
      <xdr:row>1</xdr:row>
      <xdr:rowOff>984250</xdr:rowOff>
    </xdr:to>
    <xdr:grpSp>
      <xdr:nvGrpSpPr>
        <xdr:cNvPr id="9" name="Group 8"/>
        <xdr:cNvGrpSpPr/>
      </xdr:nvGrpSpPr>
      <xdr:grpSpPr>
        <a:xfrm>
          <a:off x="342900" y="317500"/>
          <a:ext cx="6670675" cy="882650"/>
          <a:chOff x="342900" y="190500"/>
          <a:chExt cx="6670675" cy="882650"/>
        </a:xfrm>
      </xdr:grpSpPr>
      <xdr:pic>
        <xdr:nvPicPr>
          <xdr:cNvPr id="10" name="Image&#10;&#10;image15.png" descr="Imageimage15.png">
            <a:extLst>
              <a:ext uri="{FF2B5EF4-FFF2-40B4-BE49-F238E27FC236}">
                <a16:creationId xmlns:a16="http://schemas.microsoft.com/office/drawing/2014/main" xmlns="" id="{00000000-0008-0000-0100-000008000000}"/>
              </a:ext>
            </a:extLst>
          </xdr:cNvPr>
          <xdr:cNvPicPr>
            <a:picLocks noChangeAspect="1"/>
          </xdr:cNvPicPr>
        </xdr:nvPicPr>
        <xdr:blipFill>
          <a:blip xmlns:r="http://schemas.openxmlformats.org/officeDocument/2006/relationships" r:embed="rId6"/>
          <a:srcRect/>
          <a:stretch>
            <a:fillRect/>
          </a:stretch>
        </xdr:blipFill>
        <xdr:spPr>
          <a:xfrm>
            <a:off x="355600" y="215900"/>
            <a:ext cx="6657975" cy="857250"/>
          </a:xfrm>
          <a:prstGeom prst="rect">
            <a:avLst/>
          </a:prstGeom>
          <a:ln w="12700" cap="flat">
            <a:noFill/>
            <a:miter lim="400000"/>
          </a:ln>
          <a:effectLst/>
        </xdr:spPr>
      </xdr:pic>
      <xdr:pic>
        <xdr:nvPicPr>
          <xdr:cNvPr id="11" name="Picture 10"/>
          <xdr:cNvPicPr>
            <a:picLocks noChangeAspect="1"/>
          </xdr:cNvPicPr>
        </xdr:nvPicPr>
        <xdr:blipFill>
          <a:blip xmlns:r="http://schemas.openxmlformats.org/officeDocument/2006/relationships" r:embed="rId7"/>
          <a:stretch>
            <a:fillRect/>
          </a:stretch>
        </xdr:blipFill>
        <xdr:spPr>
          <a:xfrm>
            <a:off x="342900" y="190500"/>
            <a:ext cx="825500" cy="825500"/>
          </a:xfrm>
          <a:prstGeom prst="rect">
            <a:avLst/>
          </a:prstGeom>
        </xdr:spPr>
      </xdr:pic>
    </xdr:grpSp>
    <xdr:clientData/>
  </xdr:twoCellAnchor>
  <xdr:twoCellAnchor>
    <xdr:from>
      <xdr:col>1</xdr:col>
      <xdr:colOff>1155700</xdr:colOff>
      <xdr:row>26</xdr:row>
      <xdr:rowOff>38100</xdr:rowOff>
    </xdr:from>
    <xdr:to>
      <xdr:col>1</xdr:col>
      <xdr:colOff>2184400</xdr:colOff>
      <xdr:row>32</xdr:row>
      <xdr:rowOff>188491</xdr:rowOff>
    </xdr:to>
    <xdr:grpSp>
      <xdr:nvGrpSpPr>
        <xdr:cNvPr id="14" name="Group 13"/>
        <xdr:cNvGrpSpPr/>
      </xdr:nvGrpSpPr>
      <xdr:grpSpPr>
        <a:xfrm>
          <a:off x="1511300" y="6540500"/>
          <a:ext cx="1028700" cy="1445791"/>
          <a:chOff x="1511300" y="6540500"/>
          <a:chExt cx="1028700" cy="1445791"/>
        </a:xfrm>
      </xdr:grpSpPr>
      <xdr:pic>
        <xdr:nvPicPr>
          <xdr:cNvPr id="12" name="Picture 7">
            <a:hlinkClick xmlns:r="http://schemas.openxmlformats.org/officeDocument/2006/relationships" r:id="rId8"/>
            <a:extLst>
              <a:ext uri="{FF2B5EF4-FFF2-40B4-BE49-F238E27FC236}">
                <a16:creationId xmlns:a16="http://schemas.microsoft.com/office/drawing/2014/main" xmlns="" id="{00000000-0008-0000-0100-000009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1536700" y="6540500"/>
            <a:ext cx="952500" cy="952500"/>
          </a:xfrm>
          <a:prstGeom prst="rect">
            <a:avLst/>
          </a:prstGeom>
          <a:ln w="12700" cap="flat">
            <a:noFill/>
            <a:miter lim="400000"/>
          </a:ln>
          <a:effectLst/>
        </xdr:spPr>
      </xdr:pic>
      <xdr:sp macro="" textlink="">
        <xdr:nvSpPr>
          <xdr:cNvPr id="13" name="TextBox 12">
            <a:hlinkClick xmlns:r="http://schemas.openxmlformats.org/officeDocument/2006/relationships" r:id="rId8"/>
          </xdr:cNvPr>
          <xdr:cNvSpPr txBox="1"/>
        </xdr:nvSpPr>
        <xdr:spPr>
          <a:xfrm>
            <a:off x="1511300" y="7501545"/>
            <a:ext cx="1028700" cy="484746"/>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clip" horzOverflow="clip" vert="horz" wrap="square" lIns="45719" tIns="45719" rIns="45719" bIns="45719" numCol="1" spcCol="38100" rtlCol="0" anchor="ctr">
            <a:spAutoFit/>
          </a:bodyPr>
          <a:lstStyle/>
          <a:p>
            <a:pPr marL="0" marR="0" indent="0" algn="ctr" defTabSz="914400" rtl="0" fontAlgn="auto" latinLnBrk="0" hangingPunct="0">
              <a:lnSpc>
                <a:spcPct val="100000"/>
              </a:lnSpc>
              <a:spcBef>
                <a:spcPts val="0"/>
              </a:spcBef>
              <a:spcAft>
                <a:spcPts val="0"/>
              </a:spcAft>
              <a:buClrTx/>
              <a:buSzTx/>
              <a:buFontTx/>
              <a:buNone/>
              <a:tabLst/>
            </a:pPr>
            <a:r>
              <a:rPr kumimoji="0" lang="en-US" sz="1500" b="1" i="0" u="none" strike="noStrike" cap="none" spc="0" normalizeH="0" baseline="0">
                <a:ln>
                  <a:noFill/>
                </a:ln>
                <a:solidFill>
                  <a:srgbClr val="000000"/>
                </a:solidFill>
                <a:effectLst/>
                <a:uFillTx/>
                <a:latin typeface="Calibri"/>
                <a:ea typeface="Calibri"/>
                <a:cs typeface="Calibri"/>
                <a:sym typeface="Calibri"/>
              </a:rPr>
              <a:t>P5 Backup</a:t>
            </a:r>
          </a:p>
          <a:p>
            <a:pPr marL="0" marR="0" indent="0" algn="ctr" defTabSz="914400" rtl="0" fontAlgn="auto" latinLnBrk="0" hangingPunct="0">
              <a:lnSpc>
                <a:spcPct val="100000"/>
              </a:lnSpc>
              <a:spcBef>
                <a:spcPts val="0"/>
              </a:spcBef>
              <a:spcAft>
                <a:spcPts val="0"/>
              </a:spcAft>
              <a:buClrTx/>
              <a:buSzTx/>
              <a:buFontTx/>
              <a:buNone/>
              <a:tabLst/>
            </a:pPr>
            <a:r>
              <a:rPr kumimoji="0" lang="en-US" sz="1050" b="0" i="0" u="none" strike="noStrike" cap="none" spc="0" normalizeH="0" baseline="0">
                <a:ln>
                  <a:noFill/>
                </a:ln>
                <a:solidFill>
                  <a:srgbClr val="000000"/>
                </a:solidFill>
                <a:effectLst/>
                <a:uFillTx/>
                <a:latin typeface="Calibri"/>
                <a:ea typeface="Calibri"/>
                <a:cs typeface="Calibri"/>
                <a:sym typeface="Calibri"/>
              </a:rPr>
              <a:t>Click for Details</a:t>
            </a: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7</xdr:col>
      <xdr:colOff>269875</xdr:colOff>
      <xdr:row>3</xdr:row>
      <xdr:rowOff>57150</xdr:rowOff>
    </xdr:from>
    <xdr:ext cx="3619500" cy="828675"/>
    <xdr:pic>
      <xdr:nvPicPr>
        <xdr:cNvPr id="5" name="image10.png" title="Image">
          <a:extLst>
            <a:ext uri="{FF2B5EF4-FFF2-40B4-BE49-F238E27FC236}">
              <a16:creationId xmlns:a16="http://schemas.microsoft.com/office/drawing/2014/main" xmlns="" id="{8F225E80-6936-D948-8534-AA06C9ABBCFF}"/>
            </a:ext>
          </a:extLst>
        </xdr:cNvPr>
        <xdr:cNvPicPr preferRelativeResize="0"/>
      </xdr:nvPicPr>
      <xdr:blipFill>
        <a:blip xmlns:r="http://schemas.openxmlformats.org/officeDocument/2006/relationships" r:embed="rId1" cstate="print"/>
        <a:stretch>
          <a:fillRect/>
        </a:stretch>
      </xdr:blipFill>
      <xdr:spPr>
        <a:xfrm>
          <a:off x="9985375" y="1492250"/>
          <a:ext cx="3619500" cy="828675"/>
        </a:xfrm>
        <a:prstGeom prst="rect">
          <a:avLst/>
        </a:prstGeom>
        <a:noFill/>
      </xdr:spPr>
    </xdr:pic>
    <xdr:clientData fLocksWithSheet="0"/>
  </xdr:oneCellAnchor>
  <xdr:oneCellAnchor>
    <xdr:from>
      <xdr:col>1</xdr:col>
      <xdr:colOff>168275</xdr:colOff>
      <xdr:row>15</xdr:row>
      <xdr:rowOff>31750</xdr:rowOff>
    </xdr:from>
    <xdr:ext cx="3048000" cy="2095500"/>
    <xdr:pic>
      <xdr:nvPicPr>
        <xdr:cNvPr id="6" name="image12.png" title="Image">
          <a:extLst>
            <a:ext uri="{FF2B5EF4-FFF2-40B4-BE49-F238E27FC236}">
              <a16:creationId xmlns:a16="http://schemas.microsoft.com/office/drawing/2014/main" xmlns="" id="{21021A5B-FFFB-6E4E-B3C8-C6384F0EE125}"/>
            </a:ext>
          </a:extLst>
        </xdr:cNvPr>
        <xdr:cNvPicPr preferRelativeResize="0"/>
      </xdr:nvPicPr>
      <xdr:blipFill>
        <a:blip xmlns:r="http://schemas.openxmlformats.org/officeDocument/2006/relationships" r:embed="rId2" cstate="print"/>
        <a:stretch>
          <a:fillRect/>
        </a:stretch>
      </xdr:blipFill>
      <xdr:spPr>
        <a:xfrm>
          <a:off x="523875" y="4159250"/>
          <a:ext cx="3048000" cy="2095500"/>
        </a:xfrm>
        <a:prstGeom prst="rect">
          <a:avLst/>
        </a:prstGeom>
        <a:noFill/>
      </xdr:spPr>
    </xdr:pic>
    <xdr:clientData fLocksWithSheet="0"/>
  </xdr:oneCellAnchor>
  <xdr:oneCellAnchor>
    <xdr:from>
      <xdr:col>5</xdr:col>
      <xdr:colOff>152400</xdr:colOff>
      <xdr:row>9</xdr:row>
      <xdr:rowOff>152400</xdr:rowOff>
    </xdr:from>
    <xdr:ext cx="3257550" cy="828675"/>
    <xdr:pic>
      <xdr:nvPicPr>
        <xdr:cNvPr id="7" name="image14.png" title="Image">
          <a:extLst>
            <a:ext uri="{FF2B5EF4-FFF2-40B4-BE49-F238E27FC236}">
              <a16:creationId xmlns:a16="http://schemas.microsoft.com/office/drawing/2014/main" xmlns="" id="{EECF922D-B894-7445-8E69-1A317725CDD5}"/>
            </a:ext>
          </a:extLst>
        </xdr:cNvPr>
        <xdr:cNvPicPr preferRelativeResize="0"/>
      </xdr:nvPicPr>
      <xdr:blipFill>
        <a:blip xmlns:r="http://schemas.openxmlformats.org/officeDocument/2006/relationships" r:embed="rId3" cstate="print"/>
        <a:stretch>
          <a:fillRect/>
        </a:stretch>
      </xdr:blipFill>
      <xdr:spPr>
        <a:xfrm>
          <a:off x="5295900" y="2984500"/>
          <a:ext cx="3257550" cy="828675"/>
        </a:xfrm>
        <a:prstGeom prst="rect">
          <a:avLst/>
        </a:prstGeom>
        <a:noFill/>
      </xdr:spPr>
    </xdr:pic>
    <xdr:clientData fLocksWithSheet="0"/>
  </xdr:oneCellAnchor>
  <xdr:oneCellAnchor>
    <xdr:from>
      <xdr:col>5</xdr:col>
      <xdr:colOff>180975</xdr:colOff>
      <xdr:row>18</xdr:row>
      <xdr:rowOff>95250</xdr:rowOff>
    </xdr:from>
    <xdr:ext cx="3638550" cy="828675"/>
    <xdr:pic>
      <xdr:nvPicPr>
        <xdr:cNvPr id="8" name="image16.png" title="Image">
          <a:extLst>
            <a:ext uri="{FF2B5EF4-FFF2-40B4-BE49-F238E27FC236}">
              <a16:creationId xmlns:a16="http://schemas.microsoft.com/office/drawing/2014/main" xmlns="" id="{0A1EA75B-0D9C-C54F-9C51-10D2BDE5338D}"/>
            </a:ext>
          </a:extLst>
        </xdr:cNvPr>
        <xdr:cNvPicPr preferRelativeResize="0"/>
      </xdr:nvPicPr>
      <xdr:blipFill>
        <a:blip xmlns:r="http://schemas.openxmlformats.org/officeDocument/2006/relationships" r:embed="rId4" cstate="print"/>
        <a:stretch>
          <a:fillRect/>
        </a:stretch>
      </xdr:blipFill>
      <xdr:spPr>
        <a:xfrm>
          <a:off x="5324475" y="4870450"/>
          <a:ext cx="3638550" cy="828675"/>
        </a:xfrm>
        <a:prstGeom prst="rect">
          <a:avLst/>
        </a:prstGeom>
        <a:noFill/>
      </xdr:spPr>
    </xdr:pic>
    <xdr:clientData fLocksWithSheet="0"/>
  </xdr:oneCellAnchor>
  <xdr:oneCellAnchor>
    <xdr:from>
      <xdr:col>1</xdr:col>
      <xdr:colOff>139700</xdr:colOff>
      <xdr:row>4</xdr:row>
      <xdr:rowOff>165100</xdr:rowOff>
    </xdr:from>
    <xdr:ext cx="3581400" cy="828675"/>
    <xdr:pic>
      <xdr:nvPicPr>
        <xdr:cNvPr id="9" name="image13.png" title="Image">
          <a:extLst>
            <a:ext uri="{FF2B5EF4-FFF2-40B4-BE49-F238E27FC236}">
              <a16:creationId xmlns:a16="http://schemas.microsoft.com/office/drawing/2014/main" xmlns="" id="{4A5D4B23-9244-2841-BD82-1187BC942CEF}"/>
            </a:ext>
          </a:extLst>
        </xdr:cNvPr>
        <xdr:cNvPicPr preferRelativeResize="0"/>
      </xdr:nvPicPr>
      <xdr:blipFill>
        <a:blip xmlns:r="http://schemas.openxmlformats.org/officeDocument/2006/relationships" r:embed="rId5" cstate="print"/>
        <a:stretch>
          <a:fillRect/>
        </a:stretch>
      </xdr:blipFill>
      <xdr:spPr>
        <a:xfrm>
          <a:off x="482600" y="1917700"/>
          <a:ext cx="3581400" cy="828675"/>
        </a:xfrm>
        <a:prstGeom prst="rect">
          <a:avLst/>
        </a:prstGeom>
        <a:noFill/>
      </xdr:spPr>
    </xdr:pic>
    <xdr:clientData fLocksWithSheet="0"/>
  </xdr:oneCellAnchor>
  <xdr:twoCellAnchor>
    <xdr:from>
      <xdr:col>0</xdr:col>
      <xdr:colOff>342900</xdr:colOff>
      <xdr:row>1</xdr:row>
      <xdr:rowOff>101600</xdr:rowOff>
    </xdr:from>
    <xdr:to>
      <xdr:col>5</xdr:col>
      <xdr:colOff>1971675</xdr:colOff>
      <xdr:row>1</xdr:row>
      <xdr:rowOff>984250</xdr:rowOff>
    </xdr:to>
    <xdr:grpSp>
      <xdr:nvGrpSpPr>
        <xdr:cNvPr id="12" name="Group 11"/>
        <xdr:cNvGrpSpPr/>
      </xdr:nvGrpSpPr>
      <xdr:grpSpPr>
        <a:xfrm>
          <a:off x="342900" y="317500"/>
          <a:ext cx="6670675" cy="882650"/>
          <a:chOff x="342900" y="190500"/>
          <a:chExt cx="6670675" cy="882650"/>
        </a:xfrm>
      </xdr:grpSpPr>
      <xdr:pic>
        <xdr:nvPicPr>
          <xdr:cNvPr id="13" name="Image&#10;&#10;image15.png" descr="Imageimage15.png">
            <a:extLst>
              <a:ext uri="{FF2B5EF4-FFF2-40B4-BE49-F238E27FC236}">
                <a16:creationId xmlns:a16="http://schemas.microsoft.com/office/drawing/2014/main" xmlns="" id="{00000000-0008-0000-0100-000008000000}"/>
              </a:ext>
            </a:extLst>
          </xdr:cNvPr>
          <xdr:cNvPicPr>
            <a:picLocks noChangeAspect="1"/>
          </xdr:cNvPicPr>
        </xdr:nvPicPr>
        <xdr:blipFill>
          <a:blip xmlns:r="http://schemas.openxmlformats.org/officeDocument/2006/relationships" r:embed="rId6"/>
          <a:srcRect/>
          <a:stretch>
            <a:fillRect/>
          </a:stretch>
        </xdr:blipFill>
        <xdr:spPr>
          <a:xfrm>
            <a:off x="355600" y="215900"/>
            <a:ext cx="6657975" cy="857250"/>
          </a:xfrm>
          <a:prstGeom prst="rect">
            <a:avLst/>
          </a:prstGeom>
          <a:ln w="12700" cap="flat">
            <a:noFill/>
            <a:miter lim="400000"/>
          </a:ln>
          <a:effectLst/>
        </xdr:spPr>
      </xdr:pic>
      <xdr:pic>
        <xdr:nvPicPr>
          <xdr:cNvPr id="14" name="Picture 13"/>
          <xdr:cNvPicPr>
            <a:picLocks noChangeAspect="1"/>
          </xdr:cNvPicPr>
        </xdr:nvPicPr>
        <xdr:blipFill>
          <a:blip xmlns:r="http://schemas.openxmlformats.org/officeDocument/2006/relationships" r:embed="rId7"/>
          <a:stretch>
            <a:fillRect/>
          </a:stretch>
        </xdr:blipFill>
        <xdr:spPr>
          <a:xfrm>
            <a:off x="342900" y="190500"/>
            <a:ext cx="825500" cy="825500"/>
          </a:xfrm>
          <a:prstGeom prst="rect">
            <a:avLst/>
          </a:prstGeom>
        </xdr:spPr>
      </xdr:pic>
    </xdr:grpSp>
    <xdr:clientData/>
  </xdr:twoCellAnchor>
  <xdr:twoCellAnchor>
    <xdr:from>
      <xdr:col>1</xdr:col>
      <xdr:colOff>1143000</xdr:colOff>
      <xdr:row>26</xdr:row>
      <xdr:rowOff>25400</xdr:rowOff>
    </xdr:from>
    <xdr:to>
      <xdr:col>1</xdr:col>
      <xdr:colOff>2171700</xdr:colOff>
      <xdr:row>32</xdr:row>
      <xdr:rowOff>175791</xdr:rowOff>
    </xdr:to>
    <xdr:grpSp>
      <xdr:nvGrpSpPr>
        <xdr:cNvPr id="15" name="Group 14"/>
        <xdr:cNvGrpSpPr/>
      </xdr:nvGrpSpPr>
      <xdr:grpSpPr>
        <a:xfrm>
          <a:off x="1498600" y="6527800"/>
          <a:ext cx="1028700" cy="1445791"/>
          <a:chOff x="1511300" y="6540500"/>
          <a:chExt cx="1028700" cy="1445791"/>
        </a:xfrm>
      </xdr:grpSpPr>
      <xdr:pic>
        <xdr:nvPicPr>
          <xdr:cNvPr id="16" name="Picture 7">
            <a:hlinkClick xmlns:r="http://schemas.openxmlformats.org/officeDocument/2006/relationships" r:id="rId8"/>
            <a:extLst>
              <a:ext uri="{FF2B5EF4-FFF2-40B4-BE49-F238E27FC236}">
                <a16:creationId xmlns:a16="http://schemas.microsoft.com/office/drawing/2014/main" xmlns="" id="{00000000-0008-0000-0100-000009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1536700" y="6540500"/>
            <a:ext cx="952500" cy="952500"/>
          </a:xfrm>
          <a:prstGeom prst="rect">
            <a:avLst/>
          </a:prstGeom>
          <a:ln w="12700" cap="flat">
            <a:noFill/>
            <a:miter lim="400000"/>
          </a:ln>
          <a:effectLst/>
        </xdr:spPr>
      </xdr:pic>
      <xdr:sp macro="" textlink="">
        <xdr:nvSpPr>
          <xdr:cNvPr id="17" name="TextBox 16">
            <a:hlinkClick xmlns:r="http://schemas.openxmlformats.org/officeDocument/2006/relationships" r:id="rId8"/>
          </xdr:cNvPr>
          <xdr:cNvSpPr txBox="1"/>
        </xdr:nvSpPr>
        <xdr:spPr>
          <a:xfrm>
            <a:off x="1511300" y="7501545"/>
            <a:ext cx="1028700" cy="484746"/>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clip" horzOverflow="clip" vert="horz" wrap="square" lIns="45719" tIns="45719" rIns="45719" bIns="45719" numCol="1" spcCol="38100" rtlCol="0" anchor="ctr">
            <a:spAutoFit/>
          </a:bodyPr>
          <a:lstStyle/>
          <a:p>
            <a:pPr marL="0" marR="0" indent="0" algn="ctr" defTabSz="914400" rtl="0" fontAlgn="auto" latinLnBrk="0" hangingPunct="0">
              <a:lnSpc>
                <a:spcPct val="100000"/>
              </a:lnSpc>
              <a:spcBef>
                <a:spcPts val="0"/>
              </a:spcBef>
              <a:spcAft>
                <a:spcPts val="0"/>
              </a:spcAft>
              <a:buClrTx/>
              <a:buSzTx/>
              <a:buFontTx/>
              <a:buNone/>
              <a:tabLst/>
            </a:pPr>
            <a:r>
              <a:rPr kumimoji="0" lang="en-US" sz="1500" b="1" i="0" u="none" strike="noStrike" cap="none" spc="0" normalizeH="0" baseline="0">
                <a:ln>
                  <a:noFill/>
                </a:ln>
                <a:solidFill>
                  <a:srgbClr val="000000"/>
                </a:solidFill>
                <a:effectLst/>
                <a:uFillTx/>
                <a:latin typeface="Calibri"/>
                <a:ea typeface="Calibri"/>
                <a:cs typeface="Calibri"/>
                <a:sym typeface="Calibri"/>
              </a:rPr>
              <a:t>P5 Backup</a:t>
            </a:r>
          </a:p>
          <a:p>
            <a:pPr marL="0" marR="0" indent="0" algn="ctr" defTabSz="914400" rtl="0" fontAlgn="auto" latinLnBrk="0" hangingPunct="0">
              <a:lnSpc>
                <a:spcPct val="100000"/>
              </a:lnSpc>
              <a:spcBef>
                <a:spcPts val="0"/>
              </a:spcBef>
              <a:spcAft>
                <a:spcPts val="0"/>
              </a:spcAft>
              <a:buClrTx/>
              <a:buSzTx/>
              <a:buFontTx/>
              <a:buNone/>
              <a:tabLst/>
            </a:pPr>
            <a:r>
              <a:rPr kumimoji="0" lang="en-US" sz="1050" b="0" i="0" u="none" strike="noStrike" cap="none" spc="0" normalizeH="0" baseline="0">
                <a:ln>
                  <a:noFill/>
                </a:ln>
                <a:solidFill>
                  <a:srgbClr val="000000"/>
                </a:solidFill>
                <a:effectLst/>
                <a:uFillTx/>
                <a:latin typeface="Calibri"/>
                <a:ea typeface="Calibri"/>
                <a:cs typeface="Calibri"/>
                <a:sym typeface="Calibri"/>
              </a:rPr>
              <a:t>Click for Details</a:t>
            </a:r>
          </a:p>
        </xdr:txBody>
      </xdr:sp>
    </xdr:grp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165100</xdr:colOff>
      <xdr:row>15</xdr:row>
      <xdr:rowOff>38100</xdr:rowOff>
    </xdr:from>
    <xdr:ext cx="3048000" cy="2095500"/>
    <xdr:pic>
      <xdr:nvPicPr>
        <xdr:cNvPr id="2" name="image12.png" title="Image">
          <a:extLst>
            <a:ext uri="{FF2B5EF4-FFF2-40B4-BE49-F238E27FC236}">
              <a16:creationId xmlns:a16="http://schemas.microsoft.com/office/drawing/2014/main" xmlns="" id="{1BAF7324-D0C3-5947-A3A1-87ED0603B457}"/>
            </a:ext>
          </a:extLst>
        </xdr:cNvPr>
        <xdr:cNvPicPr preferRelativeResize="0"/>
      </xdr:nvPicPr>
      <xdr:blipFill>
        <a:blip xmlns:r="http://schemas.openxmlformats.org/officeDocument/2006/relationships" r:embed="rId1" cstate="print"/>
        <a:stretch>
          <a:fillRect/>
        </a:stretch>
      </xdr:blipFill>
      <xdr:spPr>
        <a:xfrm>
          <a:off x="520700" y="4165600"/>
          <a:ext cx="3048000" cy="2095500"/>
        </a:xfrm>
        <a:prstGeom prst="rect">
          <a:avLst/>
        </a:prstGeom>
        <a:noFill/>
      </xdr:spPr>
    </xdr:pic>
    <xdr:clientData fLocksWithSheet="0"/>
  </xdr:oneCellAnchor>
  <xdr:oneCellAnchor>
    <xdr:from>
      <xdr:col>7</xdr:col>
      <xdr:colOff>269875</xdr:colOff>
      <xdr:row>3</xdr:row>
      <xdr:rowOff>57150</xdr:rowOff>
    </xdr:from>
    <xdr:ext cx="3619500" cy="828675"/>
    <xdr:pic>
      <xdr:nvPicPr>
        <xdr:cNvPr id="3" name="image10.png" title="Image">
          <a:extLst>
            <a:ext uri="{FF2B5EF4-FFF2-40B4-BE49-F238E27FC236}">
              <a16:creationId xmlns:a16="http://schemas.microsoft.com/office/drawing/2014/main" xmlns="" id="{AECA3E15-13F1-A445-9120-AA18882CA4A8}"/>
            </a:ext>
          </a:extLst>
        </xdr:cNvPr>
        <xdr:cNvPicPr preferRelativeResize="0"/>
      </xdr:nvPicPr>
      <xdr:blipFill>
        <a:blip xmlns:r="http://schemas.openxmlformats.org/officeDocument/2006/relationships" r:embed="rId2" cstate="print"/>
        <a:stretch>
          <a:fillRect/>
        </a:stretch>
      </xdr:blipFill>
      <xdr:spPr>
        <a:xfrm>
          <a:off x="9985375" y="1492250"/>
          <a:ext cx="3619500" cy="828675"/>
        </a:xfrm>
        <a:prstGeom prst="rect">
          <a:avLst/>
        </a:prstGeom>
        <a:noFill/>
      </xdr:spPr>
    </xdr:pic>
    <xdr:clientData fLocksWithSheet="0"/>
  </xdr:oneCellAnchor>
  <xdr:oneCellAnchor>
    <xdr:from>
      <xdr:col>5</xdr:col>
      <xdr:colOff>152400</xdr:colOff>
      <xdr:row>9</xdr:row>
      <xdr:rowOff>152400</xdr:rowOff>
    </xdr:from>
    <xdr:ext cx="3257550" cy="828675"/>
    <xdr:pic>
      <xdr:nvPicPr>
        <xdr:cNvPr id="5" name="image14.png" title="Image">
          <a:extLst>
            <a:ext uri="{FF2B5EF4-FFF2-40B4-BE49-F238E27FC236}">
              <a16:creationId xmlns:a16="http://schemas.microsoft.com/office/drawing/2014/main" xmlns="" id="{5DBAC018-AF75-324D-B18A-051EF0C33007}"/>
            </a:ext>
          </a:extLst>
        </xdr:cNvPr>
        <xdr:cNvPicPr preferRelativeResize="0"/>
      </xdr:nvPicPr>
      <xdr:blipFill>
        <a:blip xmlns:r="http://schemas.openxmlformats.org/officeDocument/2006/relationships" r:embed="rId3" cstate="print"/>
        <a:stretch>
          <a:fillRect/>
        </a:stretch>
      </xdr:blipFill>
      <xdr:spPr>
        <a:xfrm>
          <a:off x="5194300" y="2984500"/>
          <a:ext cx="3257550" cy="828675"/>
        </a:xfrm>
        <a:prstGeom prst="rect">
          <a:avLst/>
        </a:prstGeom>
        <a:noFill/>
      </xdr:spPr>
    </xdr:pic>
    <xdr:clientData fLocksWithSheet="0"/>
  </xdr:oneCellAnchor>
  <xdr:oneCellAnchor>
    <xdr:from>
      <xdr:col>5</xdr:col>
      <xdr:colOff>180975</xdr:colOff>
      <xdr:row>18</xdr:row>
      <xdr:rowOff>95250</xdr:rowOff>
    </xdr:from>
    <xdr:ext cx="3638550" cy="828675"/>
    <xdr:pic>
      <xdr:nvPicPr>
        <xdr:cNvPr id="6" name="image16.png" title="Image">
          <a:extLst>
            <a:ext uri="{FF2B5EF4-FFF2-40B4-BE49-F238E27FC236}">
              <a16:creationId xmlns:a16="http://schemas.microsoft.com/office/drawing/2014/main" xmlns="" id="{BD1D9559-28EA-214E-A7F6-8F128C2FC21F}"/>
            </a:ext>
          </a:extLst>
        </xdr:cNvPr>
        <xdr:cNvPicPr preferRelativeResize="0"/>
      </xdr:nvPicPr>
      <xdr:blipFill>
        <a:blip xmlns:r="http://schemas.openxmlformats.org/officeDocument/2006/relationships" r:embed="rId4" cstate="print"/>
        <a:stretch>
          <a:fillRect/>
        </a:stretch>
      </xdr:blipFill>
      <xdr:spPr>
        <a:xfrm>
          <a:off x="5222875" y="4870450"/>
          <a:ext cx="3638550" cy="828675"/>
        </a:xfrm>
        <a:prstGeom prst="rect">
          <a:avLst/>
        </a:prstGeom>
        <a:noFill/>
      </xdr:spPr>
    </xdr:pic>
    <xdr:clientData fLocksWithSheet="0"/>
  </xdr:oneCellAnchor>
  <xdr:oneCellAnchor>
    <xdr:from>
      <xdr:col>1</xdr:col>
      <xdr:colOff>139700</xdr:colOff>
      <xdr:row>4</xdr:row>
      <xdr:rowOff>165100</xdr:rowOff>
    </xdr:from>
    <xdr:ext cx="3581400" cy="828675"/>
    <xdr:pic>
      <xdr:nvPicPr>
        <xdr:cNvPr id="7" name="image13.png" title="Image">
          <a:extLst>
            <a:ext uri="{FF2B5EF4-FFF2-40B4-BE49-F238E27FC236}">
              <a16:creationId xmlns:a16="http://schemas.microsoft.com/office/drawing/2014/main" xmlns="" id="{B2282560-AF62-284C-AC6F-58296FCDCE22}"/>
            </a:ext>
          </a:extLst>
        </xdr:cNvPr>
        <xdr:cNvPicPr preferRelativeResize="0"/>
      </xdr:nvPicPr>
      <xdr:blipFill>
        <a:blip xmlns:r="http://schemas.openxmlformats.org/officeDocument/2006/relationships" r:embed="rId5" cstate="print"/>
        <a:stretch>
          <a:fillRect/>
        </a:stretch>
      </xdr:blipFill>
      <xdr:spPr>
        <a:xfrm>
          <a:off x="495300" y="1917700"/>
          <a:ext cx="3581400" cy="828675"/>
        </a:xfrm>
        <a:prstGeom prst="rect">
          <a:avLst/>
        </a:prstGeom>
        <a:noFill/>
      </xdr:spPr>
    </xdr:pic>
    <xdr:clientData fLocksWithSheet="0"/>
  </xdr:oneCellAnchor>
  <xdr:twoCellAnchor>
    <xdr:from>
      <xdr:col>0</xdr:col>
      <xdr:colOff>342900</xdr:colOff>
      <xdr:row>1</xdr:row>
      <xdr:rowOff>101600</xdr:rowOff>
    </xdr:from>
    <xdr:to>
      <xdr:col>5</xdr:col>
      <xdr:colOff>1971675</xdr:colOff>
      <xdr:row>1</xdr:row>
      <xdr:rowOff>984250</xdr:rowOff>
    </xdr:to>
    <xdr:grpSp>
      <xdr:nvGrpSpPr>
        <xdr:cNvPr id="10" name="Group 9"/>
        <xdr:cNvGrpSpPr/>
      </xdr:nvGrpSpPr>
      <xdr:grpSpPr>
        <a:xfrm>
          <a:off x="342900" y="317500"/>
          <a:ext cx="6670675" cy="882650"/>
          <a:chOff x="342900" y="190500"/>
          <a:chExt cx="6670675" cy="882650"/>
        </a:xfrm>
      </xdr:grpSpPr>
      <xdr:pic>
        <xdr:nvPicPr>
          <xdr:cNvPr id="11" name="Image&#10;&#10;image15.png" descr="Imageimage15.png">
            <a:extLst>
              <a:ext uri="{FF2B5EF4-FFF2-40B4-BE49-F238E27FC236}">
                <a16:creationId xmlns:a16="http://schemas.microsoft.com/office/drawing/2014/main" xmlns="" id="{00000000-0008-0000-0100-000008000000}"/>
              </a:ext>
            </a:extLst>
          </xdr:cNvPr>
          <xdr:cNvPicPr>
            <a:picLocks noChangeAspect="1"/>
          </xdr:cNvPicPr>
        </xdr:nvPicPr>
        <xdr:blipFill>
          <a:blip xmlns:r="http://schemas.openxmlformats.org/officeDocument/2006/relationships" r:embed="rId6"/>
          <a:srcRect/>
          <a:stretch>
            <a:fillRect/>
          </a:stretch>
        </xdr:blipFill>
        <xdr:spPr>
          <a:xfrm>
            <a:off x="355600" y="215900"/>
            <a:ext cx="6657975" cy="857250"/>
          </a:xfrm>
          <a:prstGeom prst="rect">
            <a:avLst/>
          </a:prstGeom>
          <a:ln w="12700" cap="flat">
            <a:noFill/>
            <a:miter lim="400000"/>
          </a:ln>
          <a:effectLst/>
        </xdr:spPr>
      </xdr:pic>
      <xdr:pic>
        <xdr:nvPicPr>
          <xdr:cNvPr id="12" name="Picture 11"/>
          <xdr:cNvPicPr>
            <a:picLocks noChangeAspect="1"/>
          </xdr:cNvPicPr>
        </xdr:nvPicPr>
        <xdr:blipFill>
          <a:blip xmlns:r="http://schemas.openxmlformats.org/officeDocument/2006/relationships" r:embed="rId7"/>
          <a:stretch>
            <a:fillRect/>
          </a:stretch>
        </xdr:blipFill>
        <xdr:spPr>
          <a:xfrm>
            <a:off x="342900" y="190500"/>
            <a:ext cx="825500" cy="825500"/>
          </a:xfrm>
          <a:prstGeom prst="rect">
            <a:avLst/>
          </a:prstGeom>
        </xdr:spPr>
      </xdr:pic>
    </xdr:grpSp>
    <xdr:clientData/>
  </xdr:twoCellAnchor>
  <xdr:twoCellAnchor>
    <xdr:from>
      <xdr:col>1</xdr:col>
      <xdr:colOff>1130300</xdr:colOff>
      <xdr:row>26</xdr:row>
      <xdr:rowOff>12700</xdr:rowOff>
    </xdr:from>
    <xdr:to>
      <xdr:col>1</xdr:col>
      <xdr:colOff>2159000</xdr:colOff>
      <xdr:row>32</xdr:row>
      <xdr:rowOff>163091</xdr:rowOff>
    </xdr:to>
    <xdr:grpSp>
      <xdr:nvGrpSpPr>
        <xdr:cNvPr id="13" name="Group 12"/>
        <xdr:cNvGrpSpPr/>
      </xdr:nvGrpSpPr>
      <xdr:grpSpPr>
        <a:xfrm>
          <a:off x="1485900" y="6515100"/>
          <a:ext cx="1028700" cy="1445791"/>
          <a:chOff x="1511300" y="6540500"/>
          <a:chExt cx="1028700" cy="1445791"/>
        </a:xfrm>
      </xdr:grpSpPr>
      <xdr:pic>
        <xdr:nvPicPr>
          <xdr:cNvPr id="14" name="Picture 7">
            <a:hlinkClick xmlns:r="http://schemas.openxmlformats.org/officeDocument/2006/relationships" r:id="rId8"/>
            <a:extLst>
              <a:ext uri="{FF2B5EF4-FFF2-40B4-BE49-F238E27FC236}">
                <a16:creationId xmlns:a16="http://schemas.microsoft.com/office/drawing/2014/main" xmlns="" id="{00000000-0008-0000-0100-000009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1536700" y="6540500"/>
            <a:ext cx="952500" cy="952500"/>
          </a:xfrm>
          <a:prstGeom prst="rect">
            <a:avLst/>
          </a:prstGeom>
          <a:ln w="12700" cap="flat">
            <a:noFill/>
            <a:miter lim="400000"/>
          </a:ln>
          <a:effectLst/>
        </xdr:spPr>
      </xdr:pic>
      <xdr:sp macro="" textlink="">
        <xdr:nvSpPr>
          <xdr:cNvPr id="15" name="TextBox 14">
            <a:hlinkClick xmlns:r="http://schemas.openxmlformats.org/officeDocument/2006/relationships" r:id="rId8"/>
          </xdr:cNvPr>
          <xdr:cNvSpPr txBox="1"/>
        </xdr:nvSpPr>
        <xdr:spPr>
          <a:xfrm>
            <a:off x="1511300" y="7501545"/>
            <a:ext cx="1028700" cy="484746"/>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clip" horzOverflow="clip" vert="horz" wrap="square" lIns="45719" tIns="45719" rIns="45719" bIns="45719" numCol="1" spcCol="38100" rtlCol="0" anchor="ctr">
            <a:spAutoFit/>
          </a:bodyPr>
          <a:lstStyle/>
          <a:p>
            <a:pPr marL="0" marR="0" indent="0" algn="ctr" defTabSz="914400" rtl="0" fontAlgn="auto" latinLnBrk="0" hangingPunct="0">
              <a:lnSpc>
                <a:spcPct val="100000"/>
              </a:lnSpc>
              <a:spcBef>
                <a:spcPts val="0"/>
              </a:spcBef>
              <a:spcAft>
                <a:spcPts val="0"/>
              </a:spcAft>
              <a:buClrTx/>
              <a:buSzTx/>
              <a:buFontTx/>
              <a:buNone/>
              <a:tabLst/>
            </a:pPr>
            <a:r>
              <a:rPr kumimoji="0" lang="en-US" sz="1500" b="1" i="0" u="none" strike="noStrike" cap="none" spc="0" normalizeH="0" baseline="0">
                <a:ln>
                  <a:noFill/>
                </a:ln>
                <a:solidFill>
                  <a:srgbClr val="000000"/>
                </a:solidFill>
                <a:effectLst/>
                <a:uFillTx/>
                <a:latin typeface="Calibri"/>
                <a:ea typeface="Calibri"/>
                <a:cs typeface="Calibri"/>
                <a:sym typeface="Calibri"/>
              </a:rPr>
              <a:t>P5 Backup</a:t>
            </a:r>
          </a:p>
          <a:p>
            <a:pPr marL="0" marR="0" indent="0" algn="ctr" defTabSz="914400" rtl="0" fontAlgn="auto" latinLnBrk="0" hangingPunct="0">
              <a:lnSpc>
                <a:spcPct val="100000"/>
              </a:lnSpc>
              <a:spcBef>
                <a:spcPts val="0"/>
              </a:spcBef>
              <a:spcAft>
                <a:spcPts val="0"/>
              </a:spcAft>
              <a:buClrTx/>
              <a:buSzTx/>
              <a:buFontTx/>
              <a:buNone/>
              <a:tabLst/>
            </a:pPr>
            <a:r>
              <a:rPr kumimoji="0" lang="en-US" sz="1050" b="0" i="0" u="none" strike="noStrike" cap="none" spc="0" normalizeH="0" baseline="0">
                <a:ln>
                  <a:noFill/>
                </a:ln>
                <a:solidFill>
                  <a:srgbClr val="000000"/>
                </a:solidFill>
                <a:effectLst/>
                <a:uFillTx/>
                <a:latin typeface="Calibri"/>
                <a:ea typeface="Calibri"/>
                <a:cs typeface="Calibri"/>
                <a:sym typeface="Calibri"/>
              </a:rPr>
              <a:t>Click for Details</a:t>
            </a:r>
          </a:p>
        </xdr:txBody>
      </xdr:sp>
    </xdr:grpSp>
    <xdr:clientData/>
  </xdr:twoCellAnchor>
</xdr:wsDr>
</file>

<file path=xl/drawings/drawing5.xml><?xml version="1.0" encoding="utf-8"?>
<xdr:wsDr xmlns:xdr="http://schemas.openxmlformats.org/drawingml/2006/spreadsheetDrawing" xmlns:a="http://schemas.openxmlformats.org/drawingml/2006/main">
  <xdr:oneCellAnchor>
    <xdr:from>
      <xdr:col>5</xdr:col>
      <xdr:colOff>139700</xdr:colOff>
      <xdr:row>4</xdr:row>
      <xdr:rowOff>133350</xdr:rowOff>
    </xdr:from>
    <xdr:ext cx="5248275" cy="828675"/>
    <xdr:pic>
      <xdr:nvPicPr>
        <xdr:cNvPr id="2" name="image3.png" title="Image">
          <a:extLst>
            <a:ext uri="{FF2B5EF4-FFF2-40B4-BE49-F238E27FC236}">
              <a16:creationId xmlns:a16="http://schemas.microsoft.com/office/drawing/2014/main" xmlns="" id="{00000000-0008-0000-0200-000002000000}"/>
            </a:ext>
          </a:extLst>
        </xdr:cNvPr>
        <xdr:cNvPicPr preferRelativeResize="0"/>
      </xdr:nvPicPr>
      <xdr:blipFill>
        <a:blip xmlns:r="http://schemas.openxmlformats.org/officeDocument/2006/relationships" r:embed="rId1" cstate="print"/>
        <a:stretch>
          <a:fillRect/>
        </a:stretch>
      </xdr:blipFill>
      <xdr:spPr>
        <a:xfrm>
          <a:off x="5054600" y="1847850"/>
          <a:ext cx="5248275" cy="828675"/>
        </a:xfrm>
        <a:prstGeom prst="rect">
          <a:avLst/>
        </a:prstGeom>
        <a:noFill/>
      </xdr:spPr>
    </xdr:pic>
    <xdr:clientData fLocksWithSheet="0"/>
  </xdr:oneCellAnchor>
  <xdr:oneCellAnchor>
    <xdr:from>
      <xdr:col>1</xdr:col>
      <xdr:colOff>628650</xdr:colOff>
      <xdr:row>13</xdr:row>
      <xdr:rowOff>101600</xdr:rowOff>
    </xdr:from>
    <xdr:ext cx="3048000" cy="1419225"/>
    <xdr:pic>
      <xdr:nvPicPr>
        <xdr:cNvPr id="3" name="image7.png" title="Image">
          <a:extLst>
            <a:ext uri="{FF2B5EF4-FFF2-40B4-BE49-F238E27FC236}">
              <a16:creationId xmlns:a16="http://schemas.microsoft.com/office/drawing/2014/main" xmlns="" id="{00000000-0008-0000-0200-000003000000}"/>
            </a:ext>
          </a:extLst>
        </xdr:cNvPr>
        <xdr:cNvPicPr preferRelativeResize="0"/>
      </xdr:nvPicPr>
      <xdr:blipFill>
        <a:blip xmlns:r="http://schemas.openxmlformats.org/officeDocument/2006/relationships" r:embed="rId2" cstate="print"/>
        <a:stretch>
          <a:fillRect/>
        </a:stretch>
      </xdr:blipFill>
      <xdr:spPr>
        <a:xfrm>
          <a:off x="971550" y="3759200"/>
          <a:ext cx="3048000" cy="1419225"/>
        </a:xfrm>
        <a:prstGeom prst="rect">
          <a:avLst/>
        </a:prstGeom>
        <a:noFill/>
      </xdr:spPr>
    </xdr:pic>
    <xdr:clientData fLocksWithSheet="0"/>
  </xdr:oneCellAnchor>
  <xdr:oneCellAnchor>
    <xdr:from>
      <xdr:col>5</xdr:col>
      <xdr:colOff>152400</xdr:colOff>
      <xdr:row>13</xdr:row>
      <xdr:rowOff>117475</xdr:rowOff>
    </xdr:from>
    <xdr:ext cx="3314700" cy="828675"/>
    <xdr:pic>
      <xdr:nvPicPr>
        <xdr:cNvPr id="4" name="image5.png" title="Image">
          <a:extLst>
            <a:ext uri="{FF2B5EF4-FFF2-40B4-BE49-F238E27FC236}">
              <a16:creationId xmlns:a16="http://schemas.microsoft.com/office/drawing/2014/main" xmlns="" id="{00000000-0008-0000-0200-000004000000}"/>
            </a:ext>
          </a:extLst>
        </xdr:cNvPr>
        <xdr:cNvPicPr preferRelativeResize="0"/>
      </xdr:nvPicPr>
      <xdr:blipFill>
        <a:blip xmlns:r="http://schemas.openxmlformats.org/officeDocument/2006/relationships" r:embed="rId3" cstate="print"/>
        <a:stretch>
          <a:fillRect/>
        </a:stretch>
      </xdr:blipFill>
      <xdr:spPr>
        <a:xfrm>
          <a:off x="5067300" y="3775075"/>
          <a:ext cx="3314700" cy="828675"/>
        </a:xfrm>
        <a:prstGeom prst="rect">
          <a:avLst/>
        </a:prstGeom>
        <a:noFill/>
      </xdr:spPr>
    </xdr:pic>
    <xdr:clientData fLocksWithSheet="0"/>
  </xdr:oneCellAnchor>
  <xdr:oneCellAnchor>
    <xdr:from>
      <xdr:col>5</xdr:col>
      <xdr:colOff>152400</xdr:colOff>
      <xdr:row>20</xdr:row>
      <xdr:rowOff>130175</xdr:rowOff>
    </xdr:from>
    <xdr:ext cx="3810000" cy="828675"/>
    <xdr:pic>
      <xdr:nvPicPr>
        <xdr:cNvPr id="5" name="image9.png" title="Image">
          <a:extLst>
            <a:ext uri="{FF2B5EF4-FFF2-40B4-BE49-F238E27FC236}">
              <a16:creationId xmlns:a16="http://schemas.microsoft.com/office/drawing/2014/main" xmlns="" id="{00000000-0008-0000-0200-000005000000}"/>
            </a:ext>
          </a:extLst>
        </xdr:cNvPr>
        <xdr:cNvPicPr preferRelativeResize="0"/>
      </xdr:nvPicPr>
      <xdr:blipFill>
        <a:blip xmlns:r="http://schemas.openxmlformats.org/officeDocument/2006/relationships" r:embed="rId4" cstate="print"/>
        <a:stretch>
          <a:fillRect/>
        </a:stretch>
      </xdr:blipFill>
      <xdr:spPr>
        <a:xfrm>
          <a:off x="5067300" y="5299075"/>
          <a:ext cx="3810000" cy="828675"/>
        </a:xfrm>
        <a:prstGeom prst="rect">
          <a:avLst/>
        </a:prstGeom>
        <a:noFill/>
      </xdr:spPr>
    </xdr:pic>
    <xdr:clientData fLocksWithSheet="0"/>
  </xdr:oneCellAnchor>
  <xdr:oneCellAnchor>
    <xdr:from>
      <xdr:col>1</xdr:col>
      <xdr:colOff>152400</xdr:colOff>
      <xdr:row>4</xdr:row>
      <xdr:rowOff>161925</xdr:rowOff>
    </xdr:from>
    <xdr:ext cx="3581400" cy="828675"/>
    <xdr:pic>
      <xdr:nvPicPr>
        <xdr:cNvPr id="6" name="image8.png" title="Image">
          <a:extLst>
            <a:ext uri="{FF2B5EF4-FFF2-40B4-BE49-F238E27FC236}">
              <a16:creationId xmlns:a16="http://schemas.microsoft.com/office/drawing/2014/main" xmlns="" id="{00000000-0008-0000-0200-000006000000}"/>
            </a:ext>
          </a:extLst>
        </xdr:cNvPr>
        <xdr:cNvPicPr preferRelativeResize="0"/>
      </xdr:nvPicPr>
      <xdr:blipFill>
        <a:blip xmlns:r="http://schemas.openxmlformats.org/officeDocument/2006/relationships" r:embed="rId5" cstate="print"/>
        <a:stretch>
          <a:fillRect/>
        </a:stretch>
      </xdr:blipFill>
      <xdr:spPr>
        <a:xfrm>
          <a:off x="495300" y="1876425"/>
          <a:ext cx="3581400" cy="828675"/>
        </a:xfrm>
        <a:prstGeom prst="rect">
          <a:avLst/>
        </a:prstGeom>
        <a:noFill/>
      </xdr:spPr>
    </xdr:pic>
    <xdr:clientData fLocksWithSheet="0"/>
  </xdr:oneCellAnchor>
  <xdr:twoCellAnchor>
    <xdr:from>
      <xdr:col>0</xdr:col>
      <xdr:colOff>279400</xdr:colOff>
      <xdr:row>1</xdr:row>
      <xdr:rowOff>63500</xdr:rowOff>
    </xdr:from>
    <xdr:to>
      <xdr:col>5</xdr:col>
      <xdr:colOff>2044700</xdr:colOff>
      <xdr:row>1</xdr:row>
      <xdr:rowOff>949325</xdr:rowOff>
    </xdr:to>
    <xdr:grpSp>
      <xdr:nvGrpSpPr>
        <xdr:cNvPr id="9" name="Group 8"/>
        <xdr:cNvGrpSpPr/>
      </xdr:nvGrpSpPr>
      <xdr:grpSpPr>
        <a:xfrm>
          <a:off x="279400" y="279400"/>
          <a:ext cx="6680200" cy="885825"/>
          <a:chOff x="444500" y="330200"/>
          <a:chExt cx="6680200" cy="885825"/>
        </a:xfrm>
      </xdr:grpSpPr>
      <xdr:pic>
        <xdr:nvPicPr>
          <xdr:cNvPr id="10" name="Image&#10;&#10;image11.png" descr="Imageimage11.png">
            <a:extLst>
              <a:ext uri="{FF2B5EF4-FFF2-40B4-BE49-F238E27FC236}">
                <a16:creationId xmlns:a16="http://schemas.microsoft.com/office/drawing/2014/main" xmlns="" id="{00000000-0008-0000-0200-000013000000}"/>
              </a:ext>
            </a:extLst>
          </xdr:cNvPr>
          <xdr:cNvPicPr>
            <a:picLocks noChangeAspect="1"/>
          </xdr:cNvPicPr>
        </xdr:nvPicPr>
        <xdr:blipFill>
          <a:blip xmlns:r="http://schemas.openxmlformats.org/officeDocument/2006/relationships" r:embed="rId6"/>
          <a:stretch>
            <a:fillRect/>
          </a:stretch>
        </xdr:blipFill>
        <xdr:spPr>
          <a:xfrm>
            <a:off x="495300" y="368300"/>
            <a:ext cx="6629400" cy="847725"/>
          </a:xfrm>
          <a:prstGeom prst="rect">
            <a:avLst/>
          </a:prstGeom>
          <a:ln w="12700" cap="flat">
            <a:noFill/>
            <a:miter lim="400000"/>
          </a:ln>
          <a:effectLst/>
        </xdr:spPr>
      </xdr:pic>
      <xdr:pic>
        <xdr:nvPicPr>
          <xdr:cNvPr id="11" name="Picture 10"/>
          <xdr:cNvPicPr>
            <a:picLocks noChangeAspect="1"/>
          </xdr:cNvPicPr>
        </xdr:nvPicPr>
        <xdr:blipFill>
          <a:blip xmlns:r="http://schemas.openxmlformats.org/officeDocument/2006/relationships" r:embed="rId7"/>
          <a:stretch>
            <a:fillRect/>
          </a:stretch>
        </xdr:blipFill>
        <xdr:spPr>
          <a:xfrm>
            <a:off x="444500" y="330200"/>
            <a:ext cx="825500" cy="825500"/>
          </a:xfrm>
          <a:prstGeom prst="rect">
            <a:avLst/>
          </a:prstGeom>
        </xdr:spPr>
      </xdr:pic>
    </xdr:grpSp>
    <xdr:clientData/>
  </xdr:twoCellAnchor>
  <xdr:twoCellAnchor>
    <xdr:from>
      <xdr:col>1</xdr:col>
      <xdr:colOff>1587500</xdr:colOff>
      <xdr:row>21</xdr:row>
      <xdr:rowOff>177800</xdr:rowOff>
    </xdr:from>
    <xdr:to>
      <xdr:col>1</xdr:col>
      <xdr:colOff>2692400</xdr:colOff>
      <xdr:row>29</xdr:row>
      <xdr:rowOff>98972</xdr:rowOff>
    </xdr:to>
    <xdr:grpSp>
      <xdr:nvGrpSpPr>
        <xdr:cNvPr id="12" name="Group 11"/>
        <xdr:cNvGrpSpPr/>
      </xdr:nvGrpSpPr>
      <xdr:grpSpPr>
        <a:xfrm>
          <a:off x="1930400" y="5562600"/>
          <a:ext cx="1104900" cy="1648372"/>
          <a:chOff x="1854200" y="5600469"/>
          <a:chExt cx="1104900" cy="1648372"/>
        </a:xfrm>
      </xdr:grpSpPr>
      <xdr:pic>
        <xdr:nvPicPr>
          <xdr:cNvPr id="13" name="Picture 7">
            <a:hlinkClick xmlns:r="http://schemas.openxmlformats.org/officeDocument/2006/relationships" r:id="rId8"/>
            <a:extLst>
              <a:ext uri="{FF2B5EF4-FFF2-40B4-BE49-F238E27FC236}">
                <a16:creationId xmlns:a16="http://schemas.microsoft.com/office/drawing/2014/main" xmlns="" id="{00000000-0008-0000-0200-000014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1854200" y="5600469"/>
            <a:ext cx="1104900" cy="1104900"/>
          </a:xfrm>
          <a:prstGeom prst="rect">
            <a:avLst/>
          </a:prstGeom>
          <a:ln w="12700" cap="flat">
            <a:noFill/>
            <a:miter lim="400000"/>
          </a:ln>
          <a:effectLst/>
        </xdr:spPr>
      </xdr:pic>
      <xdr:sp macro="" textlink="">
        <xdr:nvSpPr>
          <xdr:cNvPr id="14" name="TextBox 13">
            <a:hlinkClick xmlns:r="http://schemas.openxmlformats.org/officeDocument/2006/relationships" r:id="rId8"/>
          </xdr:cNvPr>
          <xdr:cNvSpPr txBox="1"/>
        </xdr:nvSpPr>
        <xdr:spPr>
          <a:xfrm>
            <a:off x="1892300" y="6764095"/>
            <a:ext cx="1028700" cy="484746"/>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clip" horzOverflow="clip" vert="horz" wrap="square" lIns="45719" tIns="45719" rIns="45719" bIns="45719" numCol="1" spcCol="38100" rtlCol="0" anchor="ctr">
            <a:spAutoFit/>
          </a:bodyPr>
          <a:lstStyle/>
          <a:p>
            <a:pPr marL="0" marR="0" indent="0" algn="ctr" defTabSz="914400" rtl="0" fontAlgn="auto" latinLnBrk="0" hangingPunct="0">
              <a:lnSpc>
                <a:spcPct val="100000"/>
              </a:lnSpc>
              <a:spcBef>
                <a:spcPts val="0"/>
              </a:spcBef>
              <a:spcAft>
                <a:spcPts val="0"/>
              </a:spcAft>
              <a:buClrTx/>
              <a:buSzTx/>
              <a:buFontTx/>
              <a:buNone/>
              <a:tabLst/>
            </a:pPr>
            <a:r>
              <a:rPr kumimoji="0" lang="en-US" sz="1500" b="1" i="0" u="none" strike="noStrike" cap="none" spc="0" normalizeH="0" baseline="0">
                <a:ln>
                  <a:noFill/>
                </a:ln>
                <a:solidFill>
                  <a:srgbClr val="000000"/>
                </a:solidFill>
                <a:effectLst/>
                <a:uFillTx/>
                <a:latin typeface="Calibri"/>
                <a:ea typeface="Calibri"/>
                <a:cs typeface="Calibri"/>
                <a:sym typeface="Calibri"/>
              </a:rPr>
              <a:t>P5 Archive</a:t>
            </a:r>
          </a:p>
          <a:p>
            <a:pPr marL="0" marR="0" indent="0" algn="ctr" defTabSz="914400" rtl="0" fontAlgn="auto" latinLnBrk="0" hangingPunct="0">
              <a:lnSpc>
                <a:spcPct val="100000"/>
              </a:lnSpc>
              <a:spcBef>
                <a:spcPts val="0"/>
              </a:spcBef>
              <a:spcAft>
                <a:spcPts val="0"/>
              </a:spcAft>
              <a:buClrTx/>
              <a:buSzTx/>
              <a:buFontTx/>
              <a:buNone/>
              <a:tabLst/>
            </a:pPr>
            <a:r>
              <a:rPr kumimoji="0" lang="en-US" sz="1050" b="0" i="0" u="none" strike="noStrike" cap="none" spc="0" normalizeH="0" baseline="0">
                <a:ln>
                  <a:noFill/>
                </a:ln>
                <a:solidFill>
                  <a:srgbClr val="000000"/>
                </a:solidFill>
                <a:effectLst/>
                <a:uFillTx/>
                <a:latin typeface="Calibri"/>
                <a:ea typeface="Calibri"/>
                <a:cs typeface="Calibri"/>
                <a:sym typeface="Calibri"/>
              </a:rPr>
              <a:t>Click for Details</a:t>
            </a: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5</xdr:col>
      <xdr:colOff>139700</xdr:colOff>
      <xdr:row>4</xdr:row>
      <xdr:rowOff>133350</xdr:rowOff>
    </xdr:from>
    <xdr:ext cx="5248275" cy="828675"/>
    <xdr:pic>
      <xdr:nvPicPr>
        <xdr:cNvPr id="2" name="image3.png" title="Image">
          <a:extLst>
            <a:ext uri="{FF2B5EF4-FFF2-40B4-BE49-F238E27FC236}">
              <a16:creationId xmlns:a16="http://schemas.microsoft.com/office/drawing/2014/main" xmlns="" id="{040ED185-B486-0C41-93BE-362C8143E82D}"/>
            </a:ext>
          </a:extLst>
        </xdr:cNvPr>
        <xdr:cNvPicPr preferRelativeResize="0"/>
      </xdr:nvPicPr>
      <xdr:blipFill>
        <a:blip xmlns:r="http://schemas.openxmlformats.org/officeDocument/2006/relationships" r:embed="rId1" cstate="print"/>
        <a:stretch>
          <a:fillRect/>
        </a:stretch>
      </xdr:blipFill>
      <xdr:spPr>
        <a:xfrm>
          <a:off x="5054600" y="1847850"/>
          <a:ext cx="5248275" cy="828675"/>
        </a:xfrm>
        <a:prstGeom prst="rect">
          <a:avLst/>
        </a:prstGeom>
        <a:noFill/>
      </xdr:spPr>
    </xdr:pic>
    <xdr:clientData fLocksWithSheet="0"/>
  </xdr:oneCellAnchor>
  <xdr:oneCellAnchor>
    <xdr:from>
      <xdr:col>1</xdr:col>
      <xdr:colOff>628650</xdr:colOff>
      <xdr:row>13</xdr:row>
      <xdr:rowOff>101600</xdr:rowOff>
    </xdr:from>
    <xdr:ext cx="3048000" cy="1419225"/>
    <xdr:pic>
      <xdr:nvPicPr>
        <xdr:cNvPr id="3" name="image7.png" title="Image">
          <a:extLst>
            <a:ext uri="{FF2B5EF4-FFF2-40B4-BE49-F238E27FC236}">
              <a16:creationId xmlns:a16="http://schemas.microsoft.com/office/drawing/2014/main" xmlns="" id="{5AE4D491-8E2F-A54E-9046-A5176AACA530}"/>
            </a:ext>
          </a:extLst>
        </xdr:cNvPr>
        <xdr:cNvPicPr preferRelativeResize="0"/>
      </xdr:nvPicPr>
      <xdr:blipFill>
        <a:blip xmlns:r="http://schemas.openxmlformats.org/officeDocument/2006/relationships" r:embed="rId2" cstate="print"/>
        <a:stretch>
          <a:fillRect/>
        </a:stretch>
      </xdr:blipFill>
      <xdr:spPr>
        <a:xfrm>
          <a:off x="971550" y="3759200"/>
          <a:ext cx="3048000" cy="1419225"/>
        </a:xfrm>
        <a:prstGeom prst="rect">
          <a:avLst/>
        </a:prstGeom>
        <a:noFill/>
      </xdr:spPr>
    </xdr:pic>
    <xdr:clientData fLocksWithSheet="0"/>
  </xdr:oneCellAnchor>
  <xdr:oneCellAnchor>
    <xdr:from>
      <xdr:col>5</xdr:col>
      <xdr:colOff>152400</xdr:colOff>
      <xdr:row>13</xdr:row>
      <xdr:rowOff>117475</xdr:rowOff>
    </xdr:from>
    <xdr:ext cx="3314700" cy="828675"/>
    <xdr:pic>
      <xdr:nvPicPr>
        <xdr:cNvPr id="4" name="image5.png" title="Image">
          <a:extLst>
            <a:ext uri="{FF2B5EF4-FFF2-40B4-BE49-F238E27FC236}">
              <a16:creationId xmlns:a16="http://schemas.microsoft.com/office/drawing/2014/main" xmlns="" id="{1C445CFF-0ED7-454E-B1C0-039BF21120CA}"/>
            </a:ext>
          </a:extLst>
        </xdr:cNvPr>
        <xdr:cNvPicPr preferRelativeResize="0"/>
      </xdr:nvPicPr>
      <xdr:blipFill>
        <a:blip xmlns:r="http://schemas.openxmlformats.org/officeDocument/2006/relationships" r:embed="rId3" cstate="print"/>
        <a:stretch>
          <a:fillRect/>
        </a:stretch>
      </xdr:blipFill>
      <xdr:spPr>
        <a:xfrm>
          <a:off x="5067300" y="3775075"/>
          <a:ext cx="3314700" cy="828675"/>
        </a:xfrm>
        <a:prstGeom prst="rect">
          <a:avLst/>
        </a:prstGeom>
        <a:noFill/>
      </xdr:spPr>
    </xdr:pic>
    <xdr:clientData fLocksWithSheet="0"/>
  </xdr:oneCellAnchor>
  <xdr:oneCellAnchor>
    <xdr:from>
      <xdr:col>5</xdr:col>
      <xdr:colOff>152400</xdr:colOff>
      <xdr:row>20</xdr:row>
      <xdr:rowOff>130175</xdr:rowOff>
    </xdr:from>
    <xdr:ext cx="3810000" cy="828675"/>
    <xdr:pic>
      <xdr:nvPicPr>
        <xdr:cNvPr id="5" name="image9.png" title="Image">
          <a:extLst>
            <a:ext uri="{FF2B5EF4-FFF2-40B4-BE49-F238E27FC236}">
              <a16:creationId xmlns:a16="http://schemas.microsoft.com/office/drawing/2014/main" xmlns="" id="{C45656F2-AF94-DF45-AAA7-E02BD70F380D}"/>
            </a:ext>
          </a:extLst>
        </xdr:cNvPr>
        <xdr:cNvPicPr preferRelativeResize="0"/>
      </xdr:nvPicPr>
      <xdr:blipFill>
        <a:blip xmlns:r="http://schemas.openxmlformats.org/officeDocument/2006/relationships" r:embed="rId4" cstate="print"/>
        <a:stretch>
          <a:fillRect/>
        </a:stretch>
      </xdr:blipFill>
      <xdr:spPr>
        <a:xfrm>
          <a:off x="5067300" y="5299075"/>
          <a:ext cx="3810000" cy="828675"/>
        </a:xfrm>
        <a:prstGeom prst="rect">
          <a:avLst/>
        </a:prstGeom>
        <a:noFill/>
      </xdr:spPr>
    </xdr:pic>
    <xdr:clientData fLocksWithSheet="0"/>
  </xdr:oneCellAnchor>
  <xdr:oneCellAnchor>
    <xdr:from>
      <xdr:col>1</xdr:col>
      <xdr:colOff>152400</xdr:colOff>
      <xdr:row>4</xdr:row>
      <xdr:rowOff>161925</xdr:rowOff>
    </xdr:from>
    <xdr:ext cx="3581400" cy="828675"/>
    <xdr:pic>
      <xdr:nvPicPr>
        <xdr:cNvPr id="6" name="image8.png" title="Image">
          <a:extLst>
            <a:ext uri="{FF2B5EF4-FFF2-40B4-BE49-F238E27FC236}">
              <a16:creationId xmlns:a16="http://schemas.microsoft.com/office/drawing/2014/main" xmlns="" id="{29B9ABB2-2846-D04E-A999-D397D551C465}"/>
            </a:ext>
          </a:extLst>
        </xdr:cNvPr>
        <xdr:cNvPicPr preferRelativeResize="0"/>
      </xdr:nvPicPr>
      <xdr:blipFill>
        <a:blip xmlns:r="http://schemas.openxmlformats.org/officeDocument/2006/relationships" r:embed="rId5" cstate="print"/>
        <a:stretch>
          <a:fillRect/>
        </a:stretch>
      </xdr:blipFill>
      <xdr:spPr>
        <a:xfrm>
          <a:off x="495300" y="1876425"/>
          <a:ext cx="3581400" cy="828675"/>
        </a:xfrm>
        <a:prstGeom prst="rect">
          <a:avLst/>
        </a:prstGeom>
        <a:noFill/>
      </xdr:spPr>
    </xdr:pic>
    <xdr:clientData fLocksWithSheet="0"/>
  </xdr:oneCellAnchor>
  <xdr:twoCellAnchor>
    <xdr:from>
      <xdr:col>0</xdr:col>
      <xdr:colOff>279400</xdr:colOff>
      <xdr:row>1</xdr:row>
      <xdr:rowOff>63500</xdr:rowOff>
    </xdr:from>
    <xdr:to>
      <xdr:col>5</xdr:col>
      <xdr:colOff>2044700</xdr:colOff>
      <xdr:row>1</xdr:row>
      <xdr:rowOff>949325</xdr:rowOff>
    </xdr:to>
    <xdr:grpSp>
      <xdr:nvGrpSpPr>
        <xdr:cNvPr id="10" name="Group 9"/>
        <xdr:cNvGrpSpPr/>
      </xdr:nvGrpSpPr>
      <xdr:grpSpPr>
        <a:xfrm>
          <a:off x="279400" y="279400"/>
          <a:ext cx="6680200" cy="885825"/>
          <a:chOff x="444500" y="330200"/>
          <a:chExt cx="6680200" cy="885825"/>
        </a:xfrm>
      </xdr:grpSpPr>
      <xdr:pic>
        <xdr:nvPicPr>
          <xdr:cNvPr id="11" name="Image&#10;&#10;image11.png" descr="Imageimage11.png">
            <a:extLst>
              <a:ext uri="{FF2B5EF4-FFF2-40B4-BE49-F238E27FC236}">
                <a16:creationId xmlns:a16="http://schemas.microsoft.com/office/drawing/2014/main" xmlns="" id="{00000000-0008-0000-0200-000013000000}"/>
              </a:ext>
            </a:extLst>
          </xdr:cNvPr>
          <xdr:cNvPicPr>
            <a:picLocks noChangeAspect="1"/>
          </xdr:cNvPicPr>
        </xdr:nvPicPr>
        <xdr:blipFill>
          <a:blip xmlns:r="http://schemas.openxmlformats.org/officeDocument/2006/relationships" r:embed="rId6"/>
          <a:stretch>
            <a:fillRect/>
          </a:stretch>
        </xdr:blipFill>
        <xdr:spPr>
          <a:xfrm>
            <a:off x="495300" y="368300"/>
            <a:ext cx="6629400" cy="847725"/>
          </a:xfrm>
          <a:prstGeom prst="rect">
            <a:avLst/>
          </a:prstGeom>
          <a:ln w="12700" cap="flat">
            <a:noFill/>
            <a:miter lim="400000"/>
          </a:ln>
          <a:effectLst/>
        </xdr:spPr>
      </xdr:pic>
      <xdr:pic>
        <xdr:nvPicPr>
          <xdr:cNvPr id="12" name="Picture 11"/>
          <xdr:cNvPicPr>
            <a:picLocks noChangeAspect="1"/>
          </xdr:cNvPicPr>
        </xdr:nvPicPr>
        <xdr:blipFill>
          <a:blip xmlns:r="http://schemas.openxmlformats.org/officeDocument/2006/relationships" r:embed="rId7"/>
          <a:stretch>
            <a:fillRect/>
          </a:stretch>
        </xdr:blipFill>
        <xdr:spPr>
          <a:xfrm>
            <a:off x="444500" y="330200"/>
            <a:ext cx="825500" cy="825500"/>
          </a:xfrm>
          <a:prstGeom prst="rect">
            <a:avLst/>
          </a:prstGeom>
        </xdr:spPr>
      </xdr:pic>
    </xdr:grpSp>
    <xdr:clientData/>
  </xdr:twoCellAnchor>
  <xdr:twoCellAnchor>
    <xdr:from>
      <xdr:col>1</xdr:col>
      <xdr:colOff>1600200</xdr:colOff>
      <xdr:row>21</xdr:row>
      <xdr:rowOff>177800</xdr:rowOff>
    </xdr:from>
    <xdr:to>
      <xdr:col>1</xdr:col>
      <xdr:colOff>2705100</xdr:colOff>
      <xdr:row>29</xdr:row>
      <xdr:rowOff>98972</xdr:rowOff>
    </xdr:to>
    <xdr:grpSp>
      <xdr:nvGrpSpPr>
        <xdr:cNvPr id="13" name="Group 12"/>
        <xdr:cNvGrpSpPr/>
      </xdr:nvGrpSpPr>
      <xdr:grpSpPr>
        <a:xfrm>
          <a:off x="1943100" y="5562600"/>
          <a:ext cx="1104900" cy="1648372"/>
          <a:chOff x="1854200" y="5600469"/>
          <a:chExt cx="1104900" cy="1648372"/>
        </a:xfrm>
      </xdr:grpSpPr>
      <xdr:pic>
        <xdr:nvPicPr>
          <xdr:cNvPr id="14" name="Picture 7">
            <a:hlinkClick xmlns:r="http://schemas.openxmlformats.org/officeDocument/2006/relationships" r:id="rId8"/>
            <a:extLst>
              <a:ext uri="{FF2B5EF4-FFF2-40B4-BE49-F238E27FC236}">
                <a16:creationId xmlns:a16="http://schemas.microsoft.com/office/drawing/2014/main" xmlns="" id="{00000000-0008-0000-0200-000014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1854200" y="5600469"/>
            <a:ext cx="1104900" cy="1104900"/>
          </a:xfrm>
          <a:prstGeom prst="rect">
            <a:avLst/>
          </a:prstGeom>
          <a:ln w="12700" cap="flat">
            <a:noFill/>
            <a:miter lim="400000"/>
          </a:ln>
          <a:effectLst/>
        </xdr:spPr>
      </xdr:pic>
      <xdr:sp macro="" textlink="">
        <xdr:nvSpPr>
          <xdr:cNvPr id="15" name="TextBox 14">
            <a:hlinkClick xmlns:r="http://schemas.openxmlformats.org/officeDocument/2006/relationships" r:id="rId8"/>
          </xdr:cNvPr>
          <xdr:cNvSpPr txBox="1"/>
        </xdr:nvSpPr>
        <xdr:spPr>
          <a:xfrm>
            <a:off x="1892300" y="6764095"/>
            <a:ext cx="1028700" cy="484746"/>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clip" horzOverflow="clip" vert="horz" wrap="square" lIns="45719" tIns="45719" rIns="45719" bIns="45719" numCol="1" spcCol="38100" rtlCol="0" anchor="ctr">
            <a:spAutoFit/>
          </a:bodyPr>
          <a:lstStyle/>
          <a:p>
            <a:pPr marL="0" marR="0" indent="0" algn="ctr" defTabSz="914400" rtl="0" fontAlgn="auto" latinLnBrk="0" hangingPunct="0">
              <a:lnSpc>
                <a:spcPct val="100000"/>
              </a:lnSpc>
              <a:spcBef>
                <a:spcPts val="0"/>
              </a:spcBef>
              <a:spcAft>
                <a:spcPts val="0"/>
              </a:spcAft>
              <a:buClrTx/>
              <a:buSzTx/>
              <a:buFontTx/>
              <a:buNone/>
              <a:tabLst/>
            </a:pPr>
            <a:r>
              <a:rPr kumimoji="0" lang="en-US" sz="1500" b="1" i="0" u="none" strike="noStrike" cap="none" spc="0" normalizeH="0" baseline="0">
                <a:ln>
                  <a:noFill/>
                </a:ln>
                <a:solidFill>
                  <a:srgbClr val="000000"/>
                </a:solidFill>
                <a:effectLst/>
                <a:uFillTx/>
                <a:latin typeface="Calibri"/>
                <a:ea typeface="Calibri"/>
                <a:cs typeface="Calibri"/>
                <a:sym typeface="Calibri"/>
              </a:rPr>
              <a:t>P5 Archive</a:t>
            </a:r>
          </a:p>
          <a:p>
            <a:pPr marL="0" marR="0" indent="0" algn="ctr" defTabSz="914400" rtl="0" fontAlgn="auto" latinLnBrk="0" hangingPunct="0">
              <a:lnSpc>
                <a:spcPct val="100000"/>
              </a:lnSpc>
              <a:spcBef>
                <a:spcPts val="0"/>
              </a:spcBef>
              <a:spcAft>
                <a:spcPts val="0"/>
              </a:spcAft>
              <a:buClrTx/>
              <a:buSzTx/>
              <a:buFontTx/>
              <a:buNone/>
              <a:tabLst/>
            </a:pPr>
            <a:r>
              <a:rPr kumimoji="0" lang="en-US" sz="1050" b="0" i="0" u="none" strike="noStrike" cap="none" spc="0" normalizeH="0" baseline="0">
                <a:ln>
                  <a:noFill/>
                </a:ln>
                <a:solidFill>
                  <a:srgbClr val="000000"/>
                </a:solidFill>
                <a:effectLst/>
                <a:uFillTx/>
                <a:latin typeface="Calibri"/>
                <a:ea typeface="Calibri"/>
                <a:cs typeface="Calibri"/>
                <a:sym typeface="Calibri"/>
              </a:rPr>
              <a:t>Click for Details</a:t>
            </a:r>
          </a:p>
        </xdr:txBody>
      </xdr:sp>
    </xdr:grpSp>
    <xdr:clientData/>
  </xdr:twoCellAnchor>
</xdr:wsDr>
</file>

<file path=xl/drawings/drawing7.xml><?xml version="1.0" encoding="utf-8"?>
<xdr:wsDr xmlns:xdr="http://schemas.openxmlformats.org/drawingml/2006/spreadsheetDrawing" xmlns:a="http://schemas.openxmlformats.org/drawingml/2006/main">
  <xdr:oneCellAnchor>
    <xdr:from>
      <xdr:col>5</xdr:col>
      <xdr:colOff>139700</xdr:colOff>
      <xdr:row>4</xdr:row>
      <xdr:rowOff>133350</xdr:rowOff>
    </xdr:from>
    <xdr:ext cx="5248275" cy="828675"/>
    <xdr:pic>
      <xdr:nvPicPr>
        <xdr:cNvPr id="2" name="image3.png" title="Image">
          <a:extLst>
            <a:ext uri="{FF2B5EF4-FFF2-40B4-BE49-F238E27FC236}">
              <a16:creationId xmlns:a16="http://schemas.microsoft.com/office/drawing/2014/main" xmlns="" id="{6188B255-41EF-484E-B4E2-23BC22374C5A}"/>
            </a:ext>
          </a:extLst>
        </xdr:cNvPr>
        <xdr:cNvPicPr preferRelativeResize="0"/>
      </xdr:nvPicPr>
      <xdr:blipFill>
        <a:blip xmlns:r="http://schemas.openxmlformats.org/officeDocument/2006/relationships" r:embed="rId1" cstate="print"/>
        <a:stretch>
          <a:fillRect/>
        </a:stretch>
      </xdr:blipFill>
      <xdr:spPr>
        <a:xfrm>
          <a:off x="5054600" y="1847850"/>
          <a:ext cx="5248275" cy="828675"/>
        </a:xfrm>
        <a:prstGeom prst="rect">
          <a:avLst/>
        </a:prstGeom>
        <a:noFill/>
      </xdr:spPr>
    </xdr:pic>
    <xdr:clientData fLocksWithSheet="0"/>
  </xdr:oneCellAnchor>
  <xdr:oneCellAnchor>
    <xdr:from>
      <xdr:col>1</xdr:col>
      <xdr:colOff>628650</xdr:colOff>
      <xdr:row>13</xdr:row>
      <xdr:rowOff>101600</xdr:rowOff>
    </xdr:from>
    <xdr:ext cx="3048000" cy="1419225"/>
    <xdr:pic>
      <xdr:nvPicPr>
        <xdr:cNvPr id="3" name="image7.png" title="Image">
          <a:extLst>
            <a:ext uri="{FF2B5EF4-FFF2-40B4-BE49-F238E27FC236}">
              <a16:creationId xmlns:a16="http://schemas.microsoft.com/office/drawing/2014/main" xmlns="" id="{6725E867-9495-7243-B618-EFE27F18000B}"/>
            </a:ext>
          </a:extLst>
        </xdr:cNvPr>
        <xdr:cNvPicPr preferRelativeResize="0"/>
      </xdr:nvPicPr>
      <xdr:blipFill>
        <a:blip xmlns:r="http://schemas.openxmlformats.org/officeDocument/2006/relationships" r:embed="rId2" cstate="print"/>
        <a:stretch>
          <a:fillRect/>
        </a:stretch>
      </xdr:blipFill>
      <xdr:spPr>
        <a:xfrm>
          <a:off x="971550" y="3759200"/>
          <a:ext cx="3048000" cy="1419225"/>
        </a:xfrm>
        <a:prstGeom prst="rect">
          <a:avLst/>
        </a:prstGeom>
        <a:noFill/>
      </xdr:spPr>
    </xdr:pic>
    <xdr:clientData fLocksWithSheet="0"/>
  </xdr:oneCellAnchor>
  <xdr:oneCellAnchor>
    <xdr:from>
      <xdr:col>5</xdr:col>
      <xdr:colOff>152400</xdr:colOff>
      <xdr:row>13</xdr:row>
      <xdr:rowOff>117475</xdr:rowOff>
    </xdr:from>
    <xdr:ext cx="3314700" cy="828675"/>
    <xdr:pic>
      <xdr:nvPicPr>
        <xdr:cNvPr id="4" name="image5.png" title="Image">
          <a:extLst>
            <a:ext uri="{FF2B5EF4-FFF2-40B4-BE49-F238E27FC236}">
              <a16:creationId xmlns:a16="http://schemas.microsoft.com/office/drawing/2014/main" xmlns="" id="{C2F5E542-7794-A847-84D7-990914F429B4}"/>
            </a:ext>
          </a:extLst>
        </xdr:cNvPr>
        <xdr:cNvPicPr preferRelativeResize="0"/>
      </xdr:nvPicPr>
      <xdr:blipFill>
        <a:blip xmlns:r="http://schemas.openxmlformats.org/officeDocument/2006/relationships" r:embed="rId3" cstate="print"/>
        <a:stretch>
          <a:fillRect/>
        </a:stretch>
      </xdr:blipFill>
      <xdr:spPr>
        <a:xfrm>
          <a:off x="5067300" y="3775075"/>
          <a:ext cx="3314700" cy="828675"/>
        </a:xfrm>
        <a:prstGeom prst="rect">
          <a:avLst/>
        </a:prstGeom>
        <a:noFill/>
      </xdr:spPr>
    </xdr:pic>
    <xdr:clientData fLocksWithSheet="0"/>
  </xdr:oneCellAnchor>
  <xdr:oneCellAnchor>
    <xdr:from>
      <xdr:col>5</xdr:col>
      <xdr:colOff>152400</xdr:colOff>
      <xdr:row>20</xdr:row>
      <xdr:rowOff>130175</xdr:rowOff>
    </xdr:from>
    <xdr:ext cx="3810000" cy="828675"/>
    <xdr:pic>
      <xdr:nvPicPr>
        <xdr:cNvPr id="5" name="image9.png" title="Image">
          <a:extLst>
            <a:ext uri="{FF2B5EF4-FFF2-40B4-BE49-F238E27FC236}">
              <a16:creationId xmlns:a16="http://schemas.microsoft.com/office/drawing/2014/main" xmlns="" id="{9D16C3F0-4835-F84A-A5FE-8F73D2F4F07A}"/>
            </a:ext>
          </a:extLst>
        </xdr:cNvPr>
        <xdr:cNvPicPr preferRelativeResize="0"/>
      </xdr:nvPicPr>
      <xdr:blipFill>
        <a:blip xmlns:r="http://schemas.openxmlformats.org/officeDocument/2006/relationships" r:embed="rId4" cstate="print"/>
        <a:stretch>
          <a:fillRect/>
        </a:stretch>
      </xdr:blipFill>
      <xdr:spPr>
        <a:xfrm>
          <a:off x="5067300" y="5299075"/>
          <a:ext cx="3810000" cy="828675"/>
        </a:xfrm>
        <a:prstGeom prst="rect">
          <a:avLst/>
        </a:prstGeom>
        <a:noFill/>
      </xdr:spPr>
    </xdr:pic>
    <xdr:clientData fLocksWithSheet="0"/>
  </xdr:oneCellAnchor>
  <xdr:oneCellAnchor>
    <xdr:from>
      <xdr:col>1</xdr:col>
      <xdr:colOff>152400</xdr:colOff>
      <xdr:row>4</xdr:row>
      <xdr:rowOff>161925</xdr:rowOff>
    </xdr:from>
    <xdr:ext cx="3581400" cy="828675"/>
    <xdr:pic>
      <xdr:nvPicPr>
        <xdr:cNvPr id="6" name="image8.png" title="Image">
          <a:extLst>
            <a:ext uri="{FF2B5EF4-FFF2-40B4-BE49-F238E27FC236}">
              <a16:creationId xmlns:a16="http://schemas.microsoft.com/office/drawing/2014/main" xmlns="" id="{E50DFBAE-2F41-7D43-B593-85E744BFF083}"/>
            </a:ext>
          </a:extLst>
        </xdr:cNvPr>
        <xdr:cNvPicPr preferRelativeResize="0"/>
      </xdr:nvPicPr>
      <xdr:blipFill>
        <a:blip xmlns:r="http://schemas.openxmlformats.org/officeDocument/2006/relationships" r:embed="rId5" cstate="print"/>
        <a:stretch>
          <a:fillRect/>
        </a:stretch>
      </xdr:blipFill>
      <xdr:spPr>
        <a:xfrm>
          <a:off x="495300" y="1876425"/>
          <a:ext cx="3581400" cy="828675"/>
        </a:xfrm>
        <a:prstGeom prst="rect">
          <a:avLst/>
        </a:prstGeom>
        <a:noFill/>
      </xdr:spPr>
    </xdr:pic>
    <xdr:clientData fLocksWithSheet="0"/>
  </xdr:oneCellAnchor>
  <xdr:twoCellAnchor>
    <xdr:from>
      <xdr:col>0</xdr:col>
      <xdr:colOff>279400</xdr:colOff>
      <xdr:row>1</xdr:row>
      <xdr:rowOff>63500</xdr:rowOff>
    </xdr:from>
    <xdr:to>
      <xdr:col>5</xdr:col>
      <xdr:colOff>2044700</xdr:colOff>
      <xdr:row>1</xdr:row>
      <xdr:rowOff>949325</xdr:rowOff>
    </xdr:to>
    <xdr:grpSp>
      <xdr:nvGrpSpPr>
        <xdr:cNvPr id="10" name="Group 9"/>
        <xdr:cNvGrpSpPr/>
      </xdr:nvGrpSpPr>
      <xdr:grpSpPr>
        <a:xfrm>
          <a:off x="279400" y="279400"/>
          <a:ext cx="6680200" cy="885825"/>
          <a:chOff x="444500" y="330200"/>
          <a:chExt cx="6680200" cy="885825"/>
        </a:xfrm>
      </xdr:grpSpPr>
      <xdr:pic>
        <xdr:nvPicPr>
          <xdr:cNvPr id="11" name="Image&#10;&#10;image11.png" descr="Imageimage11.png">
            <a:extLst>
              <a:ext uri="{FF2B5EF4-FFF2-40B4-BE49-F238E27FC236}">
                <a16:creationId xmlns:a16="http://schemas.microsoft.com/office/drawing/2014/main" xmlns="" id="{00000000-0008-0000-0200-000013000000}"/>
              </a:ext>
            </a:extLst>
          </xdr:cNvPr>
          <xdr:cNvPicPr>
            <a:picLocks noChangeAspect="1"/>
          </xdr:cNvPicPr>
        </xdr:nvPicPr>
        <xdr:blipFill>
          <a:blip xmlns:r="http://schemas.openxmlformats.org/officeDocument/2006/relationships" r:embed="rId6"/>
          <a:stretch>
            <a:fillRect/>
          </a:stretch>
        </xdr:blipFill>
        <xdr:spPr>
          <a:xfrm>
            <a:off x="495300" y="368300"/>
            <a:ext cx="6629400" cy="847725"/>
          </a:xfrm>
          <a:prstGeom prst="rect">
            <a:avLst/>
          </a:prstGeom>
          <a:ln w="12700" cap="flat">
            <a:noFill/>
            <a:miter lim="400000"/>
          </a:ln>
          <a:effectLst/>
        </xdr:spPr>
      </xdr:pic>
      <xdr:pic>
        <xdr:nvPicPr>
          <xdr:cNvPr id="12" name="Picture 11"/>
          <xdr:cNvPicPr>
            <a:picLocks noChangeAspect="1"/>
          </xdr:cNvPicPr>
        </xdr:nvPicPr>
        <xdr:blipFill>
          <a:blip xmlns:r="http://schemas.openxmlformats.org/officeDocument/2006/relationships" r:embed="rId7"/>
          <a:stretch>
            <a:fillRect/>
          </a:stretch>
        </xdr:blipFill>
        <xdr:spPr>
          <a:xfrm>
            <a:off x="444500" y="330200"/>
            <a:ext cx="825500" cy="825500"/>
          </a:xfrm>
          <a:prstGeom prst="rect">
            <a:avLst/>
          </a:prstGeom>
        </xdr:spPr>
      </xdr:pic>
    </xdr:grpSp>
    <xdr:clientData/>
  </xdr:twoCellAnchor>
  <xdr:twoCellAnchor>
    <xdr:from>
      <xdr:col>1</xdr:col>
      <xdr:colOff>1587500</xdr:colOff>
      <xdr:row>21</xdr:row>
      <xdr:rowOff>177800</xdr:rowOff>
    </xdr:from>
    <xdr:to>
      <xdr:col>1</xdr:col>
      <xdr:colOff>2692400</xdr:colOff>
      <xdr:row>29</xdr:row>
      <xdr:rowOff>98972</xdr:rowOff>
    </xdr:to>
    <xdr:grpSp>
      <xdr:nvGrpSpPr>
        <xdr:cNvPr id="13" name="Group 12"/>
        <xdr:cNvGrpSpPr/>
      </xdr:nvGrpSpPr>
      <xdr:grpSpPr>
        <a:xfrm>
          <a:off x="1930400" y="5562600"/>
          <a:ext cx="1104900" cy="1648372"/>
          <a:chOff x="1854200" y="5600469"/>
          <a:chExt cx="1104900" cy="1648372"/>
        </a:xfrm>
      </xdr:grpSpPr>
      <xdr:pic>
        <xdr:nvPicPr>
          <xdr:cNvPr id="14" name="Picture 7">
            <a:hlinkClick xmlns:r="http://schemas.openxmlformats.org/officeDocument/2006/relationships" r:id="rId8"/>
            <a:extLst>
              <a:ext uri="{FF2B5EF4-FFF2-40B4-BE49-F238E27FC236}">
                <a16:creationId xmlns:a16="http://schemas.microsoft.com/office/drawing/2014/main" xmlns="" id="{00000000-0008-0000-0200-000014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1854200" y="5600469"/>
            <a:ext cx="1104900" cy="1104900"/>
          </a:xfrm>
          <a:prstGeom prst="rect">
            <a:avLst/>
          </a:prstGeom>
          <a:ln w="12700" cap="flat">
            <a:noFill/>
            <a:miter lim="400000"/>
          </a:ln>
          <a:effectLst/>
        </xdr:spPr>
      </xdr:pic>
      <xdr:sp macro="" textlink="">
        <xdr:nvSpPr>
          <xdr:cNvPr id="15" name="TextBox 14">
            <a:hlinkClick xmlns:r="http://schemas.openxmlformats.org/officeDocument/2006/relationships" r:id="rId8"/>
          </xdr:cNvPr>
          <xdr:cNvSpPr txBox="1"/>
        </xdr:nvSpPr>
        <xdr:spPr>
          <a:xfrm>
            <a:off x="1892300" y="6764095"/>
            <a:ext cx="1028700" cy="484746"/>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clip" horzOverflow="clip" vert="horz" wrap="square" lIns="45719" tIns="45719" rIns="45719" bIns="45719" numCol="1" spcCol="38100" rtlCol="0" anchor="ctr">
            <a:spAutoFit/>
          </a:bodyPr>
          <a:lstStyle/>
          <a:p>
            <a:pPr marL="0" marR="0" indent="0" algn="ctr" defTabSz="914400" rtl="0" fontAlgn="auto" latinLnBrk="0" hangingPunct="0">
              <a:lnSpc>
                <a:spcPct val="100000"/>
              </a:lnSpc>
              <a:spcBef>
                <a:spcPts val="0"/>
              </a:spcBef>
              <a:spcAft>
                <a:spcPts val="0"/>
              </a:spcAft>
              <a:buClrTx/>
              <a:buSzTx/>
              <a:buFontTx/>
              <a:buNone/>
              <a:tabLst/>
            </a:pPr>
            <a:r>
              <a:rPr kumimoji="0" lang="en-US" sz="1500" b="1" i="0" u="none" strike="noStrike" cap="none" spc="0" normalizeH="0" baseline="0">
                <a:ln>
                  <a:noFill/>
                </a:ln>
                <a:solidFill>
                  <a:srgbClr val="000000"/>
                </a:solidFill>
                <a:effectLst/>
                <a:uFillTx/>
                <a:latin typeface="Calibri"/>
                <a:ea typeface="Calibri"/>
                <a:cs typeface="Calibri"/>
                <a:sym typeface="Calibri"/>
              </a:rPr>
              <a:t>P5 Archive</a:t>
            </a:r>
          </a:p>
          <a:p>
            <a:pPr marL="0" marR="0" indent="0" algn="ctr" defTabSz="914400" rtl="0" fontAlgn="auto" latinLnBrk="0" hangingPunct="0">
              <a:lnSpc>
                <a:spcPct val="100000"/>
              </a:lnSpc>
              <a:spcBef>
                <a:spcPts val="0"/>
              </a:spcBef>
              <a:spcAft>
                <a:spcPts val="0"/>
              </a:spcAft>
              <a:buClrTx/>
              <a:buSzTx/>
              <a:buFontTx/>
              <a:buNone/>
              <a:tabLst/>
            </a:pPr>
            <a:r>
              <a:rPr kumimoji="0" lang="en-US" sz="1050" b="0" i="0" u="none" strike="noStrike" cap="none" spc="0" normalizeH="0" baseline="0">
                <a:ln>
                  <a:noFill/>
                </a:ln>
                <a:solidFill>
                  <a:srgbClr val="000000"/>
                </a:solidFill>
                <a:effectLst/>
                <a:uFillTx/>
                <a:latin typeface="Calibri"/>
                <a:ea typeface="Calibri"/>
                <a:cs typeface="Calibri"/>
                <a:sym typeface="Calibri"/>
              </a:rPr>
              <a:t>Click for Details</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2" Type="http://schemas.openxmlformats.org/officeDocument/2006/relationships/vmlDrawing" Target="../drawings/vmlDrawing2.vml"/><Relationship Id="rId3"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2" Type="http://schemas.openxmlformats.org/officeDocument/2006/relationships/vmlDrawing" Target="../drawings/vmlDrawing3.vml"/><Relationship Id="rId3"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 Id="rId2" Type="http://schemas.openxmlformats.org/officeDocument/2006/relationships/vmlDrawing" Target="../drawings/vmlDrawing4.vml"/><Relationship Id="rId3"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 Id="rId2" Type="http://schemas.openxmlformats.org/officeDocument/2006/relationships/vmlDrawing" Target="../drawings/vmlDrawing5.vml"/><Relationship Id="rId3"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 Id="rId2" Type="http://schemas.openxmlformats.org/officeDocument/2006/relationships/vmlDrawing" Target="../drawings/vmlDrawing6.vml"/><Relationship Id="rId3"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7DADDB"/>
    <outlinePr summaryBelow="0" summaryRight="0"/>
  </sheetPr>
  <dimension ref="A1:J13"/>
  <sheetViews>
    <sheetView workbookViewId="0">
      <selection activeCell="D22" sqref="D22"/>
    </sheetView>
  </sheetViews>
  <sheetFormatPr baseColWidth="10" defaultColWidth="14.5" defaultRowHeight="15.75" customHeight="1" x14ac:dyDescent="0"/>
  <cols>
    <col min="1" max="1" width="4.5" customWidth="1"/>
    <col min="2" max="2" width="9.6640625" customWidth="1"/>
    <col min="3" max="6" width="18.6640625" customWidth="1"/>
    <col min="7" max="8" width="14.6640625" customWidth="1"/>
    <col min="9" max="10" width="18.6640625" customWidth="1"/>
  </cols>
  <sheetData>
    <row r="1" spans="1:10" ht="12">
      <c r="A1" s="1"/>
    </row>
    <row r="2" spans="1:10" ht="110.25" customHeight="1">
      <c r="B2" s="2"/>
      <c r="C2" s="3"/>
      <c r="D2" s="3"/>
      <c r="E2" s="3"/>
      <c r="F2" s="4"/>
      <c r="G2" s="6"/>
      <c r="H2" s="7"/>
      <c r="I2" s="3"/>
    </row>
    <row r="3" spans="1:10" ht="12">
      <c r="B3" s="4"/>
      <c r="C3" s="166" t="s">
        <v>70</v>
      </c>
      <c r="D3" s="167"/>
      <c r="E3" s="167"/>
      <c r="F3" s="167"/>
      <c r="G3" s="167"/>
      <c r="H3" s="167"/>
      <c r="I3" s="4"/>
      <c r="J3" s="8"/>
    </row>
    <row r="4" spans="1:10" ht="12">
      <c r="B4" s="4"/>
      <c r="C4" s="167"/>
      <c r="D4" s="167"/>
      <c r="E4" s="167"/>
      <c r="F4" s="167"/>
      <c r="G4" s="167"/>
      <c r="H4" s="167"/>
      <c r="I4" s="4"/>
      <c r="J4" s="8"/>
    </row>
    <row r="5" spans="1:10" ht="12">
      <c r="B5" s="4"/>
      <c r="C5" s="167"/>
      <c r="D5" s="167"/>
      <c r="E5" s="167"/>
      <c r="F5" s="167"/>
      <c r="G5" s="167"/>
      <c r="H5" s="167"/>
      <c r="I5" s="4"/>
      <c r="J5" s="8"/>
    </row>
    <row r="6" spans="1:10" ht="12">
      <c r="B6" s="4"/>
      <c r="C6" s="4"/>
      <c r="D6" s="4"/>
      <c r="E6" s="4"/>
      <c r="F6" s="4"/>
      <c r="G6" s="4"/>
      <c r="H6" s="4"/>
      <c r="I6" s="4"/>
    </row>
    <row r="7" spans="1:10" ht="13" customHeight="1">
      <c r="B7" s="4"/>
      <c r="C7" s="168" t="s">
        <v>67</v>
      </c>
      <c r="D7" s="167"/>
      <c r="E7" s="167"/>
      <c r="F7" s="167"/>
      <c r="G7" s="167"/>
      <c r="H7" s="167"/>
      <c r="I7" s="4"/>
    </row>
    <row r="8" spans="1:10" ht="12">
      <c r="B8" s="4"/>
      <c r="C8" s="167"/>
      <c r="D8" s="167"/>
      <c r="E8" s="167"/>
      <c r="F8" s="167"/>
      <c r="G8" s="167"/>
      <c r="H8" s="167"/>
      <c r="I8" s="4"/>
    </row>
    <row r="9" spans="1:10" ht="12">
      <c r="B9" s="4"/>
      <c r="C9" s="167"/>
      <c r="D9" s="167"/>
      <c r="E9" s="167"/>
      <c r="F9" s="167"/>
      <c r="G9" s="167"/>
      <c r="H9" s="167"/>
      <c r="I9" s="4"/>
    </row>
    <row r="10" spans="1:10" ht="12">
      <c r="B10" s="4"/>
      <c r="C10" s="4"/>
      <c r="D10" s="4"/>
      <c r="E10" s="4"/>
      <c r="F10" s="4"/>
      <c r="G10" s="4"/>
      <c r="H10" s="4"/>
      <c r="I10" s="4"/>
    </row>
    <row r="11" spans="1:10" ht="12">
      <c r="B11" s="4"/>
      <c r="C11" s="4"/>
      <c r="D11" s="4"/>
      <c r="E11" s="4"/>
      <c r="F11" s="4"/>
      <c r="G11" s="4"/>
      <c r="H11" s="4"/>
      <c r="I11" s="4"/>
    </row>
    <row r="12" spans="1:10" ht="12">
      <c r="B12" s="4"/>
      <c r="C12" s="4"/>
      <c r="D12" s="4"/>
      <c r="E12" s="4"/>
      <c r="F12" s="4"/>
      <c r="G12" s="4"/>
      <c r="H12" s="4"/>
      <c r="I12" s="4"/>
    </row>
    <row r="13" spans="1:10" ht="12">
      <c r="B13" s="4"/>
      <c r="C13" s="4"/>
      <c r="D13" s="4"/>
      <c r="E13" s="4"/>
      <c r="F13" s="4"/>
      <c r="G13" s="4"/>
      <c r="H13" s="4"/>
      <c r="I13" s="4"/>
    </row>
  </sheetData>
  <mergeCells count="2">
    <mergeCell ref="C3:H5"/>
    <mergeCell ref="C7:H9"/>
  </mergeCells>
  <pageMargins left="0.7" right="0.7" top="0.75" bottom="0.75" header="0.3" footer="0.3"/>
  <pageSetup paperSize="9"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A692C4"/>
    <outlinePr summaryBelow="0" summaryRight="0"/>
  </sheetPr>
  <dimension ref="A1:AA36"/>
  <sheetViews>
    <sheetView tabSelected="1" workbookViewId="0">
      <selection activeCell="B37" sqref="B37"/>
    </sheetView>
  </sheetViews>
  <sheetFormatPr baseColWidth="10" defaultColWidth="14.5" defaultRowHeight="17" customHeight="1" x14ac:dyDescent="0"/>
  <cols>
    <col min="1" max="1" width="4.6640625" customWidth="1"/>
    <col min="2" max="2" width="30.6640625" customWidth="1"/>
    <col min="4" max="4" width="12.5" customWidth="1"/>
    <col min="5" max="5" width="3.83203125" customWidth="1"/>
    <col min="6" max="6" width="39.5" customWidth="1"/>
    <col min="7" max="7" width="21.83203125" customWidth="1"/>
    <col min="8" max="8" width="26" customWidth="1"/>
    <col min="9" max="9" width="5" style="61" customWidth="1"/>
    <col min="10" max="11" width="26" customWidth="1"/>
    <col min="12" max="12" width="4.6640625" customWidth="1"/>
  </cols>
  <sheetData>
    <row r="1" spans="1:27" ht="17" customHeight="1">
      <c r="A1" s="38"/>
      <c r="B1" s="38"/>
      <c r="C1" s="38"/>
      <c r="D1" s="38"/>
      <c r="E1" s="38"/>
      <c r="F1" s="38"/>
      <c r="G1" s="38"/>
      <c r="H1" s="38"/>
      <c r="I1" s="38"/>
      <c r="J1" s="38"/>
      <c r="K1" s="38"/>
      <c r="L1" s="45"/>
    </row>
    <row r="2" spans="1:27" ht="79" customHeight="1">
      <c r="A2" s="38"/>
      <c r="B2" s="44"/>
      <c r="C2" s="45"/>
      <c r="D2" s="45"/>
      <c r="E2" s="45"/>
      <c r="F2" s="45"/>
      <c r="G2" s="45"/>
      <c r="H2" s="45"/>
      <c r="I2" s="45"/>
      <c r="J2" s="45"/>
      <c r="K2" s="45"/>
      <c r="L2" s="45"/>
    </row>
    <row r="3" spans="1:27" ht="17" customHeight="1">
      <c r="A3" s="38"/>
      <c r="B3" s="36"/>
      <c r="C3" s="36"/>
      <c r="D3" s="36"/>
      <c r="E3" s="36"/>
      <c r="F3" s="36"/>
      <c r="G3" s="36"/>
      <c r="H3" s="36"/>
      <c r="I3" s="36"/>
      <c r="J3" s="36"/>
      <c r="K3" s="36"/>
      <c r="L3" s="38"/>
    </row>
    <row r="4" spans="1:27" ht="25" customHeight="1">
      <c r="A4" s="38"/>
      <c r="B4" s="46" t="s">
        <v>0</v>
      </c>
      <c r="C4" s="37"/>
      <c r="D4" s="37"/>
      <c r="E4" s="37"/>
      <c r="F4" s="46" t="s">
        <v>1</v>
      </c>
      <c r="G4" s="37"/>
      <c r="H4" s="37"/>
      <c r="I4" s="37"/>
      <c r="J4" s="37"/>
      <c r="K4" s="37"/>
      <c r="L4" s="37"/>
      <c r="M4" s="5"/>
      <c r="N4" s="5"/>
      <c r="O4" s="5"/>
      <c r="P4" s="5"/>
      <c r="Q4" s="5"/>
      <c r="R4" s="5"/>
      <c r="S4" s="5"/>
      <c r="T4" s="5"/>
      <c r="U4" s="5"/>
      <c r="V4" s="5"/>
      <c r="W4" s="5"/>
      <c r="X4" s="5"/>
      <c r="Y4" s="5"/>
      <c r="Z4" s="5"/>
      <c r="AA4" s="5"/>
    </row>
    <row r="5" spans="1:27" ht="17" customHeight="1">
      <c r="A5" s="130"/>
      <c r="B5" s="131"/>
      <c r="C5" s="131"/>
      <c r="D5" s="131"/>
      <c r="E5" s="47"/>
      <c r="F5" s="36"/>
      <c r="G5" s="71"/>
      <c r="H5" s="36"/>
      <c r="I5" s="36"/>
      <c r="J5" s="36"/>
      <c r="K5" s="36"/>
      <c r="L5" s="38"/>
    </row>
    <row r="6" spans="1:27" ht="17" customHeight="1">
      <c r="A6" s="130"/>
      <c r="B6" s="133"/>
      <c r="C6" s="133"/>
      <c r="D6" s="130"/>
      <c r="E6" s="49"/>
      <c r="F6" s="140" t="s">
        <v>2</v>
      </c>
      <c r="G6" s="72">
        <f>C11/C13</f>
        <v>111.11111111111111</v>
      </c>
      <c r="H6" s="140"/>
      <c r="I6" s="140"/>
      <c r="J6" s="140"/>
      <c r="K6" s="140"/>
      <c r="L6" s="38"/>
    </row>
    <row r="7" spans="1:27" ht="17" customHeight="1">
      <c r="A7" s="130"/>
      <c r="B7" s="133"/>
      <c r="C7" s="133"/>
      <c r="D7" s="130"/>
      <c r="E7" s="49"/>
      <c r="F7" s="140" t="s">
        <v>4</v>
      </c>
      <c r="G7" s="72">
        <f>C12+G6</f>
        <v>161.11111111111111</v>
      </c>
      <c r="H7" s="140"/>
      <c r="I7" s="140"/>
      <c r="J7" s="140"/>
      <c r="K7" s="140"/>
      <c r="L7" s="38"/>
    </row>
    <row r="8" spans="1:27" ht="17" customHeight="1">
      <c r="A8" s="130"/>
      <c r="B8" s="133"/>
      <c r="C8" s="133"/>
      <c r="D8" s="130"/>
      <c r="E8" s="49"/>
      <c r="F8" s="169" t="s">
        <v>6</v>
      </c>
      <c r="G8" s="73">
        <f>(G7*1000)/(C14*3600)</f>
        <v>3.7294238683127574</v>
      </c>
      <c r="H8" s="137">
        <f>G8/0.125</f>
        <v>29.835390946502059</v>
      </c>
      <c r="I8" s="142" t="s">
        <v>68</v>
      </c>
      <c r="J8" s="139">
        <f>H8/1000</f>
        <v>2.9835390946502061E-2</v>
      </c>
      <c r="K8" s="140"/>
      <c r="L8" s="38"/>
    </row>
    <row r="9" spans="1:27" ht="17" customHeight="1">
      <c r="A9" s="130"/>
      <c r="B9" s="133"/>
      <c r="C9" s="133"/>
      <c r="D9" s="130"/>
      <c r="E9" s="49"/>
      <c r="F9" s="170"/>
      <c r="G9" s="74"/>
      <c r="H9" s="140"/>
      <c r="I9" s="140"/>
      <c r="J9" s="140"/>
      <c r="K9" s="140"/>
      <c r="L9" s="38"/>
    </row>
    <row r="10" spans="1:27" ht="17" customHeight="1" thickBot="1">
      <c r="A10" s="130"/>
      <c r="B10" s="130"/>
      <c r="C10" s="130"/>
      <c r="D10" s="130"/>
      <c r="E10" s="49"/>
      <c r="F10" s="140"/>
      <c r="G10" s="74"/>
      <c r="H10" s="140"/>
      <c r="I10" s="140"/>
      <c r="J10" s="140"/>
      <c r="K10" s="140"/>
      <c r="L10" s="38"/>
    </row>
    <row r="11" spans="1:27" ht="17" customHeight="1" thickTop="1" thickBot="1">
      <c r="A11" s="130"/>
      <c r="B11" s="130" t="s">
        <v>9</v>
      </c>
      <c r="C11" s="135">
        <v>10000</v>
      </c>
      <c r="D11" s="130"/>
      <c r="E11" s="49"/>
      <c r="F11" s="140"/>
      <c r="G11" s="74"/>
      <c r="H11" s="77"/>
      <c r="I11" s="78"/>
      <c r="J11" s="79"/>
      <c r="K11" s="77"/>
      <c r="L11" s="38"/>
    </row>
    <row r="12" spans="1:27" ht="17" customHeight="1" thickTop="1" thickBot="1">
      <c r="A12" s="130"/>
      <c r="B12" s="130" t="s">
        <v>12</v>
      </c>
      <c r="C12" s="135">
        <v>50</v>
      </c>
      <c r="D12" s="130"/>
      <c r="E12" s="49"/>
      <c r="F12" s="39"/>
      <c r="G12" s="74"/>
      <c r="H12" s="80" t="s">
        <v>69</v>
      </c>
      <c r="I12" s="81"/>
      <c r="J12" s="82" t="s">
        <v>61</v>
      </c>
      <c r="K12" s="80" t="s">
        <v>62</v>
      </c>
      <c r="L12" s="38"/>
    </row>
    <row r="13" spans="1:27" ht="17" customHeight="1" thickTop="1" thickBot="1">
      <c r="A13" s="130"/>
      <c r="B13" s="130" t="s">
        <v>14</v>
      </c>
      <c r="C13" s="136">
        <v>90</v>
      </c>
      <c r="D13" s="130"/>
      <c r="E13" s="49"/>
      <c r="F13" s="39"/>
      <c r="G13" s="74"/>
      <c r="H13" s="79"/>
      <c r="I13" s="78"/>
      <c r="J13" s="79"/>
      <c r="K13" s="164" t="s">
        <v>71</v>
      </c>
      <c r="L13" s="38"/>
    </row>
    <row r="14" spans="1:27" ht="17" customHeight="1" thickTop="1" thickBot="1">
      <c r="A14" s="130"/>
      <c r="B14" s="130" t="s">
        <v>16</v>
      </c>
      <c r="C14" s="136">
        <v>12</v>
      </c>
      <c r="D14" s="130"/>
      <c r="E14" s="49"/>
      <c r="F14" s="140"/>
      <c r="G14" s="74"/>
      <c r="H14" s="80"/>
      <c r="I14" s="81"/>
      <c r="J14" s="82"/>
      <c r="K14" s="80"/>
      <c r="L14" s="38"/>
    </row>
    <row r="15" spans="1:27" ht="17" customHeight="1" thickTop="1">
      <c r="A15" s="130"/>
      <c r="B15" s="130"/>
      <c r="C15" s="130"/>
      <c r="D15" s="130"/>
      <c r="E15" s="49"/>
      <c r="F15" s="140" t="s">
        <v>17</v>
      </c>
      <c r="G15" s="72">
        <f>$G$7*$C$13</f>
        <v>14500</v>
      </c>
      <c r="H15" s="83">
        <f>G15*Pricing!E10</f>
        <v>300.14999999999998</v>
      </c>
      <c r="I15" s="84"/>
      <c r="J15" s="85">
        <f>G15*Pricing!E13</f>
        <v>65.250000000000014</v>
      </c>
      <c r="K15" s="83">
        <f>G15*Pricing!E14</f>
        <v>78.169499999999999</v>
      </c>
      <c r="L15" s="38"/>
    </row>
    <row r="16" spans="1:27" ht="17" customHeight="1">
      <c r="A16" s="130"/>
      <c r="B16" s="130"/>
      <c r="C16" s="130"/>
      <c r="D16" s="130"/>
      <c r="E16" s="49"/>
      <c r="F16" s="140" t="s">
        <v>21</v>
      </c>
      <c r="G16" s="72">
        <f>$C$11</f>
        <v>10000</v>
      </c>
      <c r="H16" s="86">
        <f>G16*Pricing!H10</f>
        <v>90.000000000000014</v>
      </c>
      <c r="I16" s="87"/>
      <c r="J16" s="88">
        <f>G16*Pricing!H13</f>
        <v>90.000000000000014</v>
      </c>
      <c r="K16" s="86">
        <f>G16*Pricing!H14</f>
        <v>0</v>
      </c>
      <c r="L16" s="38"/>
    </row>
    <row r="17" spans="1:12" ht="17" customHeight="1">
      <c r="A17" s="130"/>
      <c r="B17" s="130"/>
      <c r="C17" s="130"/>
      <c r="D17" s="130"/>
      <c r="E17" s="49"/>
      <c r="F17" s="140" t="s">
        <v>23</v>
      </c>
      <c r="G17" s="75"/>
      <c r="H17" s="89">
        <f>H15*12</f>
        <v>3601.7999999999997</v>
      </c>
      <c r="I17" s="90"/>
      <c r="J17" s="91">
        <f t="shared" ref="J17:K17" si="0">J15*12</f>
        <v>783.00000000000023</v>
      </c>
      <c r="K17" s="89">
        <f t="shared" si="0"/>
        <v>938.03399999999999</v>
      </c>
      <c r="L17" s="38"/>
    </row>
    <row r="18" spans="1:12" ht="17" customHeight="1">
      <c r="A18" s="130"/>
      <c r="B18" s="130"/>
      <c r="C18" s="130"/>
      <c r="D18" s="130"/>
      <c r="E18" s="49"/>
      <c r="F18" s="140"/>
      <c r="G18" s="74"/>
      <c r="H18" s="77"/>
      <c r="I18" s="78"/>
      <c r="J18" s="79"/>
      <c r="K18" s="77"/>
      <c r="L18" s="38"/>
    </row>
    <row r="19" spans="1:12" ht="17" customHeight="1">
      <c r="A19" s="130"/>
      <c r="B19" s="130"/>
      <c r="C19" s="130"/>
      <c r="D19" s="130"/>
      <c r="E19" s="49"/>
      <c r="F19" s="140"/>
      <c r="G19" s="74"/>
      <c r="H19" s="77"/>
      <c r="I19" s="78"/>
      <c r="J19" s="79"/>
      <c r="K19" s="77"/>
      <c r="L19" s="38"/>
    </row>
    <row r="20" spans="1:12" ht="17" customHeight="1">
      <c r="A20" s="130"/>
      <c r="B20" s="130"/>
      <c r="C20" s="130"/>
      <c r="D20" s="130"/>
      <c r="E20" s="49"/>
      <c r="F20" s="140"/>
      <c r="G20" s="74"/>
      <c r="H20" s="77"/>
      <c r="I20" s="78"/>
      <c r="J20" s="79"/>
      <c r="K20" s="77"/>
      <c r="L20" s="38"/>
    </row>
    <row r="21" spans="1:12" ht="17" customHeight="1">
      <c r="A21" s="130"/>
      <c r="B21" s="130"/>
      <c r="C21" s="130"/>
      <c r="D21" s="130"/>
      <c r="E21" s="49"/>
      <c r="F21" s="140"/>
      <c r="G21" s="74"/>
      <c r="H21" s="77"/>
      <c r="I21" s="78"/>
      <c r="J21" s="79"/>
      <c r="K21" s="77"/>
      <c r="L21" s="38"/>
    </row>
    <row r="22" spans="1:12" ht="17" customHeight="1">
      <c r="A22" s="130"/>
      <c r="B22" s="130"/>
      <c r="C22" s="130"/>
      <c r="D22" s="130"/>
      <c r="E22" s="49"/>
      <c r="F22" s="140"/>
      <c r="G22" s="74"/>
      <c r="H22" s="77"/>
      <c r="I22" s="78"/>
      <c r="J22" s="79"/>
      <c r="K22" s="77"/>
      <c r="L22" s="38"/>
    </row>
    <row r="23" spans="1:12" ht="17" customHeight="1">
      <c r="A23" s="130"/>
      <c r="B23" s="130"/>
      <c r="C23" s="130"/>
      <c r="D23" s="130"/>
      <c r="E23" s="49"/>
      <c r="F23" s="140"/>
      <c r="G23" s="74"/>
      <c r="H23" s="77"/>
      <c r="I23" s="78"/>
      <c r="J23" s="79"/>
      <c r="K23" s="77"/>
      <c r="L23" s="38"/>
    </row>
    <row r="24" spans="1:12" ht="17" customHeight="1">
      <c r="A24" s="130"/>
      <c r="B24" s="130"/>
      <c r="C24" s="130"/>
      <c r="D24" s="130"/>
      <c r="E24" s="49"/>
      <c r="F24" s="140"/>
      <c r="G24" s="74"/>
      <c r="H24" s="80" t="s">
        <v>25</v>
      </c>
      <c r="I24" s="81"/>
      <c r="J24" s="82" t="s">
        <v>26</v>
      </c>
      <c r="K24" s="80" t="s">
        <v>27</v>
      </c>
      <c r="L24" s="38"/>
    </row>
    <row r="25" spans="1:12" ht="17" customHeight="1">
      <c r="A25" s="130"/>
      <c r="B25" s="130"/>
      <c r="C25" s="130"/>
      <c r="D25" s="130"/>
      <c r="E25" s="49"/>
      <c r="F25" s="140" t="s">
        <v>63</v>
      </c>
      <c r="G25" s="76">
        <f>$C$13*$G$7</f>
        <v>14500</v>
      </c>
      <c r="H25" s="92">
        <f>$G$25/Pricing!C23</f>
        <v>5.8</v>
      </c>
      <c r="I25" s="93"/>
      <c r="J25" s="94">
        <f>$G$25/Pricing!C24</f>
        <v>2.4166666666666665</v>
      </c>
      <c r="K25" s="92">
        <f>$G$25/Pricing!C25</f>
        <v>1.2083333333333333</v>
      </c>
      <c r="L25" s="38"/>
    </row>
    <row r="26" spans="1:12" ht="17" customHeight="1">
      <c r="A26" s="130"/>
      <c r="B26" s="130"/>
      <c r="C26" s="130"/>
      <c r="D26" s="130"/>
      <c r="E26" s="49"/>
      <c r="F26" s="140" t="s">
        <v>64</v>
      </c>
      <c r="G26" s="74"/>
      <c r="H26" s="86">
        <f>H25*Pricing!F23</f>
        <v>145</v>
      </c>
      <c r="I26" s="87"/>
      <c r="J26" s="88">
        <f>J25*Pricing!F24</f>
        <v>181.25</v>
      </c>
      <c r="K26" s="86">
        <f>K25*Pricing!F25</f>
        <v>175.20833333333331</v>
      </c>
      <c r="L26" s="38"/>
    </row>
    <row r="27" spans="1:12" ht="17" customHeight="1">
      <c r="A27" s="130"/>
      <c r="B27" s="130"/>
      <c r="C27" s="130"/>
      <c r="D27" s="130"/>
      <c r="E27" s="49"/>
      <c r="F27" s="140"/>
      <c r="G27" s="74"/>
      <c r="H27" s="77"/>
      <c r="I27" s="78"/>
      <c r="J27" s="79"/>
      <c r="K27" s="77"/>
      <c r="L27" s="38"/>
    </row>
    <row r="28" spans="1:12" ht="17" customHeight="1">
      <c r="A28" s="130"/>
      <c r="B28" s="130"/>
      <c r="C28" s="52"/>
      <c r="D28" s="130"/>
      <c r="E28" s="49"/>
      <c r="F28" s="140" t="s">
        <v>65</v>
      </c>
      <c r="G28" s="74"/>
      <c r="H28" s="77" t="s">
        <v>42</v>
      </c>
      <c r="I28" s="78"/>
      <c r="J28" s="91">
        <f>Pricing!E19/5+J26</f>
        <v>1027.25</v>
      </c>
      <c r="K28" s="89">
        <f>Pricing!E20/5+K26</f>
        <v>1435.2083333333333</v>
      </c>
      <c r="L28" s="38"/>
    </row>
    <row r="29" spans="1:12" ht="17" customHeight="1">
      <c r="A29" s="38"/>
      <c r="B29" s="38"/>
      <c r="C29" s="38"/>
      <c r="D29" s="38"/>
      <c r="E29" s="49"/>
      <c r="F29" s="50"/>
      <c r="G29" s="74"/>
      <c r="H29" s="77"/>
      <c r="I29" s="78"/>
      <c r="J29" s="95"/>
      <c r="K29" s="96"/>
      <c r="L29" s="38"/>
    </row>
    <row r="30" spans="1:12" ht="17" customHeight="1">
      <c r="A30" s="38"/>
      <c r="B30" s="38"/>
      <c r="C30" s="38"/>
      <c r="D30" s="38"/>
      <c r="E30" s="49"/>
      <c r="F30" s="53"/>
      <c r="G30" s="51"/>
      <c r="H30" s="51"/>
      <c r="I30" s="51"/>
      <c r="J30" s="54"/>
      <c r="K30" s="54"/>
      <c r="L30" s="38"/>
    </row>
    <row r="31" spans="1:12" ht="17" customHeight="1">
      <c r="A31" s="38"/>
      <c r="B31" s="38"/>
      <c r="C31" s="38"/>
      <c r="D31" s="38"/>
      <c r="E31" s="49"/>
      <c r="F31" s="53"/>
      <c r="G31" s="51"/>
      <c r="H31" s="51"/>
      <c r="I31" s="51"/>
      <c r="J31" s="54"/>
      <c r="K31" s="54"/>
      <c r="L31" s="38"/>
    </row>
    <row r="32" spans="1:12" ht="17" customHeight="1">
      <c r="A32" s="38"/>
      <c r="B32" s="38"/>
      <c r="C32" s="38"/>
      <c r="D32" s="38"/>
      <c r="E32" s="49"/>
      <c r="F32" s="53"/>
      <c r="G32" s="51"/>
      <c r="H32" s="51"/>
      <c r="I32" s="51"/>
      <c r="J32" s="54"/>
      <c r="K32" s="54"/>
      <c r="L32" s="38"/>
    </row>
    <row r="33" spans="1:12" ht="17" customHeight="1">
      <c r="A33" s="38"/>
      <c r="B33" s="38"/>
      <c r="C33" s="38"/>
      <c r="D33" s="38"/>
      <c r="E33" s="49"/>
      <c r="F33" s="53"/>
      <c r="G33" s="51"/>
      <c r="H33" s="51"/>
      <c r="I33" s="51"/>
      <c r="J33" s="54"/>
      <c r="K33" s="54"/>
      <c r="L33" s="38"/>
    </row>
    <row r="34" spans="1:12" ht="17" customHeight="1">
      <c r="A34" s="38"/>
      <c r="B34" s="38"/>
      <c r="C34" s="38"/>
      <c r="D34" s="38"/>
      <c r="E34" s="49"/>
      <c r="F34" s="53"/>
      <c r="G34" s="51"/>
      <c r="H34" s="51"/>
      <c r="I34" s="51"/>
      <c r="J34" s="54"/>
      <c r="K34" s="54"/>
      <c r="L34" s="38"/>
    </row>
    <row r="35" spans="1:12" ht="17" customHeight="1">
      <c r="B35" s="58"/>
      <c r="C35" s="58"/>
      <c r="D35" s="58"/>
      <c r="E35" s="58"/>
      <c r="F35" s="59"/>
    </row>
    <row r="36" spans="1:12" ht="17" customHeight="1">
      <c r="B36" s="58"/>
      <c r="C36" s="58"/>
      <c r="D36" s="58"/>
      <c r="E36" s="58"/>
      <c r="F36" s="59"/>
    </row>
  </sheetData>
  <mergeCells count="1">
    <mergeCell ref="F8:F9"/>
  </mergeCells>
  <pageMargins left="0.7" right="0.7" top="0.75" bottom="0.75" header="0.3" footer="0.3"/>
  <pageSetup paperSize="9"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A692C4"/>
    <outlinePr summaryBelow="0" summaryRight="0"/>
  </sheetPr>
  <dimension ref="A1:AA36"/>
  <sheetViews>
    <sheetView topLeftCell="A9" workbookViewId="0"/>
  </sheetViews>
  <sheetFormatPr baseColWidth="10" defaultColWidth="14.5" defaultRowHeight="17" customHeight="1" x14ac:dyDescent="0"/>
  <cols>
    <col min="1" max="1" width="4.6640625" style="55" customWidth="1"/>
    <col min="2" max="2" width="30.6640625" style="55" customWidth="1"/>
    <col min="3" max="3" width="14.5" style="55"/>
    <col min="4" max="4" width="12.5" style="55" customWidth="1"/>
    <col min="5" max="5" width="3.83203125" style="55" customWidth="1"/>
    <col min="6" max="6" width="39.5" style="55" customWidth="1"/>
    <col min="7" max="7" width="21.83203125" style="55" customWidth="1"/>
    <col min="8" max="8" width="26" style="55" customWidth="1"/>
    <col min="9" max="9" width="5" style="61" customWidth="1"/>
    <col min="10" max="11" width="26" style="55" customWidth="1"/>
    <col min="12" max="12" width="4.6640625" style="55" customWidth="1"/>
    <col min="13" max="16384" width="14.5" style="55"/>
  </cols>
  <sheetData>
    <row r="1" spans="1:27" ht="17" customHeight="1">
      <c r="A1" s="38"/>
      <c r="B1" s="38"/>
      <c r="C1" s="38"/>
      <c r="D1" s="38"/>
      <c r="E1" s="38"/>
      <c r="F1" s="38"/>
      <c r="G1" s="38"/>
      <c r="H1" s="38"/>
      <c r="I1" s="63"/>
      <c r="J1" s="38"/>
      <c r="K1" s="38"/>
      <c r="L1" s="45"/>
    </row>
    <row r="2" spans="1:27" ht="79" customHeight="1">
      <c r="A2" s="38"/>
      <c r="B2" s="44"/>
      <c r="C2" s="45"/>
      <c r="D2" s="45"/>
      <c r="E2" s="45"/>
      <c r="F2" s="45"/>
      <c r="G2" s="45"/>
      <c r="H2" s="45"/>
      <c r="I2" s="3"/>
      <c r="J2" s="45"/>
      <c r="K2" s="45"/>
      <c r="L2" s="45"/>
    </row>
    <row r="3" spans="1:27" ht="17" customHeight="1">
      <c r="A3" s="38"/>
      <c r="B3" s="36"/>
      <c r="C3" s="36"/>
      <c r="D3" s="36"/>
      <c r="E3" s="36"/>
      <c r="F3" s="36"/>
      <c r="G3" s="36"/>
      <c r="H3" s="36"/>
      <c r="I3" s="64"/>
      <c r="J3" s="36"/>
      <c r="K3" s="36"/>
      <c r="L3" s="36"/>
    </row>
    <row r="4" spans="1:27" ht="25" customHeight="1">
      <c r="A4" s="38"/>
      <c r="B4" s="46" t="s">
        <v>0</v>
      </c>
      <c r="C4" s="37"/>
      <c r="D4" s="37"/>
      <c r="E4" s="37"/>
      <c r="F4" s="46" t="s">
        <v>1</v>
      </c>
      <c r="G4" s="37"/>
      <c r="H4" s="37"/>
      <c r="I4" s="65"/>
      <c r="J4" s="37"/>
      <c r="K4" s="37"/>
      <c r="L4" s="37"/>
      <c r="M4" s="5"/>
      <c r="N4" s="5"/>
      <c r="O4" s="5"/>
      <c r="P4" s="5"/>
      <c r="Q4" s="5"/>
      <c r="R4" s="5"/>
      <c r="S4" s="5"/>
      <c r="T4" s="5"/>
      <c r="U4" s="5"/>
      <c r="V4" s="5"/>
      <c r="W4" s="5"/>
      <c r="X4" s="5"/>
      <c r="Y4" s="5"/>
      <c r="Z4" s="5"/>
      <c r="AA4" s="5"/>
    </row>
    <row r="5" spans="1:27" ht="17" customHeight="1">
      <c r="A5" s="38"/>
      <c r="B5" s="36"/>
      <c r="C5" s="36"/>
      <c r="D5" s="36"/>
      <c r="E5" s="47"/>
      <c r="F5" s="144"/>
      <c r="G5" s="102"/>
      <c r="H5" s="97"/>
      <c r="I5" s="98"/>
      <c r="J5" s="97"/>
      <c r="K5" s="97"/>
      <c r="L5" s="36"/>
    </row>
    <row r="6" spans="1:27" ht="17" customHeight="1">
      <c r="A6" s="38"/>
      <c r="B6" s="48"/>
      <c r="C6" s="48"/>
      <c r="D6" s="38"/>
      <c r="E6" s="49"/>
      <c r="F6" s="140" t="s">
        <v>2</v>
      </c>
      <c r="G6" s="72">
        <f>C11/C13</f>
        <v>111.11111111111111</v>
      </c>
      <c r="H6" s="99"/>
      <c r="I6" s="100"/>
      <c r="J6" s="99"/>
      <c r="K6" s="99"/>
      <c r="L6" s="36"/>
    </row>
    <row r="7" spans="1:27" ht="17" customHeight="1">
      <c r="A7" s="38"/>
      <c r="B7" s="48"/>
      <c r="C7" s="48"/>
      <c r="D7" s="38"/>
      <c r="E7" s="49"/>
      <c r="F7" s="140" t="s">
        <v>4</v>
      </c>
      <c r="G7" s="72">
        <f>C12+G6</f>
        <v>161.11111111111111</v>
      </c>
      <c r="H7" s="99"/>
      <c r="I7" s="100"/>
      <c r="J7" s="99"/>
      <c r="K7" s="99"/>
      <c r="L7" s="36"/>
    </row>
    <row r="8" spans="1:27" ht="17" customHeight="1">
      <c r="A8" s="38"/>
      <c r="B8" s="48"/>
      <c r="C8" s="48"/>
      <c r="D8" s="38"/>
      <c r="E8" s="49"/>
      <c r="F8" s="169" t="s">
        <v>6</v>
      </c>
      <c r="G8" s="73">
        <f>(G7*1000)/(C14*3600)</f>
        <v>3.7294238683127574</v>
      </c>
      <c r="H8" s="101">
        <f>G8/0.125</f>
        <v>29.835390946502059</v>
      </c>
      <c r="I8" s="143" t="s">
        <v>68</v>
      </c>
      <c r="J8" s="139">
        <f>H8/1000</f>
        <v>2.9835390946502061E-2</v>
      </c>
      <c r="K8" s="99"/>
      <c r="L8" s="36"/>
    </row>
    <row r="9" spans="1:27" ht="17" customHeight="1">
      <c r="A9" s="38"/>
      <c r="B9" s="48"/>
      <c r="C9" s="48"/>
      <c r="D9" s="38"/>
      <c r="E9" s="49"/>
      <c r="F9" s="170"/>
      <c r="G9" s="74"/>
      <c r="H9" s="99"/>
      <c r="I9" s="100"/>
      <c r="J9" s="99"/>
      <c r="K9" s="99"/>
      <c r="L9" s="36"/>
    </row>
    <row r="10" spans="1:27" ht="17" customHeight="1" thickBot="1">
      <c r="A10" s="38"/>
      <c r="B10" s="38"/>
      <c r="C10" s="38"/>
      <c r="D10" s="38"/>
      <c r="E10" s="49"/>
      <c r="F10" s="140"/>
      <c r="G10" s="74"/>
      <c r="H10" s="99"/>
      <c r="I10" s="100"/>
      <c r="J10" s="99"/>
      <c r="K10" s="99"/>
      <c r="L10" s="36"/>
    </row>
    <row r="11" spans="1:27" ht="17" customHeight="1" thickTop="1" thickBot="1">
      <c r="A11" s="38"/>
      <c r="B11" s="50" t="s">
        <v>9</v>
      </c>
      <c r="C11" s="57">
        <v>10000</v>
      </c>
      <c r="D11" s="38"/>
      <c r="E11" s="49"/>
      <c r="F11" s="140"/>
      <c r="G11" s="74"/>
      <c r="H11" s="103"/>
      <c r="I11" s="100"/>
      <c r="J11" s="105"/>
      <c r="K11" s="103"/>
      <c r="L11" s="36"/>
    </row>
    <row r="12" spans="1:27" ht="17" customHeight="1" thickTop="1" thickBot="1">
      <c r="A12" s="38"/>
      <c r="B12" s="50" t="s">
        <v>12</v>
      </c>
      <c r="C12" s="57">
        <v>50</v>
      </c>
      <c r="D12" s="38"/>
      <c r="E12" s="49"/>
      <c r="F12" s="39"/>
      <c r="G12" s="74"/>
      <c r="H12" s="103" t="s">
        <v>60</v>
      </c>
      <c r="I12" s="104"/>
      <c r="J12" s="105" t="s">
        <v>61</v>
      </c>
      <c r="K12" s="103" t="s">
        <v>62</v>
      </c>
      <c r="L12" s="36"/>
    </row>
    <row r="13" spans="1:27" ht="17" customHeight="1" thickTop="1" thickBot="1">
      <c r="A13" s="38"/>
      <c r="B13" s="50" t="s">
        <v>14</v>
      </c>
      <c r="C13" s="62">
        <v>90</v>
      </c>
      <c r="D13" s="38"/>
      <c r="E13" s="49"/>
      <c r="F13" s="39"/>
      <c r="G13" s="74"/>
      <c r="H13" s="106"/>
      <c r="I13" s="107"/>
      <c r="J13" s="74"/>
      <c r="K13" s="164" t="s">
        <v>71</v>
      </c>
      <c r="L13" s="36"/>
    </row>
    <row r="14" spans="1:27" ht="17" customHeight="1" thickTop="1" thickBot="1">
      <c r="A14" s="38"/>
      <c r="B14" s="50" t="s">
        <v>16</v>
      </c>
      <c r="C14" s="62">
        <v>12</v>
      </c>
      <c r="D14" s="38"/>
      <c r="E14" s="49"/>
      <c r="F14" s="140"/>
      <c r="G14" s="74"/>
      <c r="H14" s="103"/>
      <c r="I14" s="104"/>
      <c r="J14" s="105"/>
      <c r="K14" s="103"/>
      <c r="L14" s="36"/>
    </row>
    <row r="15" spans="1:27" ht="17" customHeight="1" thickTop="1">
      <c r="A15" s="38"/>
      <c r="B15" s="38"/>
      <c r="C15" s="38"/>
      <c r="D15" s="38"/>
      <c r="E15" s="49"/>
      <c r="F15" s="140" t="s">
        <v>17</v>
      </c>
      <c r="G15" s="72">
        <f>$G$7*$C$13</f>
        <v>14500</v>
      </c>
      <c r="H15" s="108">
        <f>G15*Pricing!C10</f>
        <v>333.5</v>
      </c>
      <c r="I15" s="109"/>
      <c r="J15" s="110">
        <f>G15*Pricing!C13</f>
        <v>72.5</v>
      </c>
      <c r="K15" s="108">
        <f>G15*Pricing!C14</f>
        <v>86.85499999999999</v>
      </c>
      <c r="L15" s="36"/>
    </row>
    <row r="16" spans="1:27" ht="17" customHeight="1">
      <c r="A16" s="38"/>
      <c r="B16" s="38"/>
      <c r="C16" s="38"/>
      <c r="D16" s="38"/>
      <c r="E16" s="49"/>
      <c r="F16" s="140" t="s">
        <v>21</v>
      </c>
      <c r="G16" s="72">
        <f>$C$11</f>
        <v>10000</v>
      </c>
      <c r="H16" s="111">
        <f>G16*Pricing!F10</f>
        <v>100</v>
      </c>
      <c r="I16" s="112"/>
      <c r="J16" s="113">
        <f>G16*Pricing!F13</f>
        <v>100</v>
      </c>
      <c r="K16" s="111">
        <f>G16*Pricing!F14</f>
        <v>0</v>
      </c>
      <c r="L16" s="36"/>
    </row>
    <row r="17" spans="1:12" ht="17" customHeight="1">
      <c r="A17" s="38"/>
      <c r="B17" s="38"/>
      <c r="C17" s="38"/>
      <c r="D17" s="38"/>
      <c r="E17" s="49"/>
      <c r="F17" s="140" t="s">
        <v>23</v>
      </c>
      <c r="G17" s="75"/>
      <c r="H17" s="114">
        <f>H15*12</f>
        <v>4002</v>
      </c>
      <c r="I17" s="115"/>
      <c r="J17" s="116">
        <f t="shared" ref="J17:K17" si="0">J15*12</f>
        <v>870</v>
      </c>
      <c r="K17" s="114">
        <f t="shared" si="0"/>
        <v>1042.2599999999998</v>
      </c>
      <c r="L17" s="36"/>
    </row>
    <row r="18" spans="1:12" ht="17" customHeight="1">
      <c r="A18" s="38"/>
      <c r="B18" s="38"/>
      <c r="C18" s="38"/>
      <c r="D18" s="38"/>
      <c r="E18" s="49"/>
      <c r="F18" s="140"/>
      <c r="G18" s="74"/>
      <c r="H18" s="106"/>
      <c r="I18" s="117"/>
      <c r="J18" s="74"/>
      <c r="K18" s="106"/>
      <c r="L18" s="36"/>
    </row>
    <row r="19" spans="1:12" ht="17" customHeight="1">
      <c r="A19" s="38"/>
      <c r="B19" s="38"/>
      <c r="C19" s="38"/>
      <c r="D19" s="38"/>
      <c r="E19" s="49"/>
      <c r="F19" s="140"/>
      <c r="G19" s="74"/>
      <c r="H19" s="106"/>
      <c r="I19" s="117"/>
      <c r="J19" s="74"/>
      <c r="K19" s="106"/>
      <c r="L19" s="36"/>
    </row>
    <row r="20" spans="1:12" ht="17" customHeight="1">
      <c r="A20" s="38"/>
      <c r="B20" s="38"/>
      <c r="C20" s="38"/>
      <c r="D20" s="38"/>
      <c r="E20" s="49"/>
      <c r="F20" s="140"/>
      <c r="G20" s="74"/>
      <c r="H20" s="106"/>
      <c r="I20" s="117"/>
      <c r="J20" s="74"/>
      <c r="K20" s="106"/>
      <c r="L20" s="36"/>
    </row>
    <row r="21" spans="1:12" ht="17" customHeight="1">
      <c r="A21" s="38"/>
      <c r="B21" s="38"/>
      <c r="C21" s="38"/>
      <c r="D21" s="38"/>
      <c r="E21" s="49"/>
      <c r="F21" s="140"/>
      <c r="G21" s="74"/>
      <c r="H21" s="106"/>
      <c r="I21" s="117"/>
      <c r="J21" s="74"/>
      <c r="K21" s="106"/>
      <c r="L21" s="36"/>
    </row>
    <row r="22" spans="1:12" ht="17" customHeight="1">
      <c r="A22" s="38"/>
      <c r="B22" s="38"/>
      <c r="C22" s="38"/>
      <c r="D22" s="38"/>
      <c r="E22" s="49"/>
      <c r="F22" s="140"/>
      <c r="G22" s="74"/>
      <c r="H22" s="106"/>
      <c r="I22" s="117"/>
      <c r="J22" s="74"/>
      <c r="K22" s="106"/>
      <c r="L22" s="36"/>
    </row>
    <row r="23" spans="1:12" ht="17" customHeight="1">
      <c r="A23" s="38"/>
      <c r="B23" s="38"/>
      <c r="C23" s="38"/>
      <c r="D23" s="38"/>
      <c r="E23" s="49"/>
      <c r="F23" s="140"/>
      <c r="G23" s="74"/>
      <c r="H23" s="106"/>
      <c r="I23" s="117"/>
      <c r="J23" s="74"/>
      <c r="K23" s="106"/>
      <c r="L23" s="36"/>
    </row>
    <row r="24" spans="1:12" ht="17" customHeight="1">
      <c r="A24" s="38"/>
      <c r="B24" s="38"/>
      <c r="C24" s="38"/>
      <c r="D24" s="38"/>
      <c r="E24" s="49"/>
      <c r="F24" s="140"/>
      <c r="G24" s="74"/>
      <c r="H24" s="103" t="s">
        <v>25</v>
      </c>
      <c r="I24" s="104"/>
      <c r="J24" s="105" t="s">
        <v>26</v>
      </c>
      <c r="K24" s="103" t="s">
        <v>27</v>
      </c>
      <c r="L24" s="36"/>
    </row>
    <row r="25" spans="1:12" ht="17" customHeight="1">
      <c r="A25" s="38"/>
      <c r="B25" s="38"/>
      <c r="C25" s="38"/>
      <c r="D25" s="38"/>
      <c r="E25" s="49"/>
      <c r="F25" s="140" t="s">
        <v>63</v>
      </c>
      <c r="G25" s="76">
        <f>$C$13*$G$7</f>
        <v>14500</v>
      </c>
      <c r="H25" s="118">
        <f>$G$25/Pricing!C23</f>
        <v>5.8</v>
      </c>
      <c r="I25" s="119"/>
      <c r="J25" s="120">
        <f>$G$25/Pricing!C24</f>
        <v>2.4166666666666665</v>
      </c>
      <c r="K25" s="118">
        <f>$G$25/Pricing!C25</f>
        <v>1.2083333333333333</v>
      </c>
      <c r="L25" s="36"/>
    </row>
    <row r="26" spans="1:12" ht="17" customHeight="1">
      <c r="A26" s="38"/>
      <c r="B26" s="38"/>
      <c r="C26" s="38"/>
      <c r="D26" s="38"/>
      <c r="E26" s="49"/>
      <c r="F26" s="140" t="s">
        <v>64</v>
      </c>
      <c r="G26" s="74"/>
      <c r="H26" s="111">
        <f>H25*Pricing!D23</f>
        <v>133.4</v>
      </c>
      <c r="I26" s="112"/>
      <c r="J26" s="113">
        <f>J25*Pricing!D24</f>
        <v>157.08333333333331</v>
      </c>
      <c r="K26" s="111">
        <f>K25*Pricing!D25</f>
        <v>193.33333333333331</v>
      </c>
      <c r="L26" s="36"/>
    </row>
    <row r="27" spans="1:12" ht="17" customHeight="1">
      <c r="A27" s="38"/>
      <c r="B27" s="38"/>
      <c r="C27" s="38"/>
      <c r="D27" s="38"/>
      <c r="E27" s="49"/>
      <c r="F27" s="140"/>
      <c r="G27" s="74"/>
      <c r="H27" s="106"/>
      <c r="I27" s="117"/>
      <c r="J27" s="74"/>
      <c r="K27" s="106"/>
      <c r="L27" s="36"/>
    </row>
    <row r="28" spans="1:12" ht="17" customHeight="1">
      <c r="A28" s="38"/>
      <c r="B28" s="38"/>
      <c r="C28" s="52"/>
      <c r="D28" s="38"/>
      <c r="E28" s="49"/>
      <c r="F28" s="140" t="s">
        <v>65</v>
      </c>
      <c r="G28" s="74"/>
      <c r="H28" s="106" t="s">
        <v>42</v>
      </c>
      <c r="I28" s="117"/>
      <c r="J28" s="116">
        <f>Pricing!E19/5+J26</f>
        <v>1003.0833333333333</v>
      </c>
      <c r="K28" s="114">
        <f>Pricing!E20/5+K26</f>
        <v>1453.3333333333333</v>
      </c>
      <c r="L28" s="36"/>
    </row>
    <row r="29" spans="1:12" ht="17" customHeight="1">
      <c r="A29" s="38"/>
      <c r="B29" s="38"/>
      <c r="C29" s="38"/>
      <c r="D29" s="38"/>
      <c r="E29" s="49"/>
      <c r="F29" s="140"/>
      <c r="G29" s="74"/>
      <c r="H29" s="106"/>
      <c r="I29" s="117"/>
      <c r="J29" s="95"/>
      <c r="K29" s="96"/>
      <c r="L29" s="36"/>
    </row>
    <row r="30" spans="1:12" ht="17" customHeight="1">
      <c r="A30" s="38"/>
      <c r="B30" s="38"/>
      <c r="C30" s="38"/>
      <c r="D30" s="38"/>
      <c r="E30" s="49"/>
      <c r="F30" s="53"/>
      <c r="G30" s="51"/>
      <c r="H30" s="51"/>
      <c r="I30" s="66"/>
      <c r="J30" s="54"/>
      <c r="K30" s="54"/>
      <c r="L30" s="36"/>
    </row>
    <row r="31" spans="1:12" ht="17" customHeight="1">
      <c r="A31" s="38"/>
      <c r="B31" s="38"/>
      <c r="C31" s="38"/>
      <c r="D31" s="38"/>
      <c r="E31" s="49"/>
      <c r="F31" s="53"/>
      <c r="G31" s="51"/>
      <c r="H31" s="51"/>
      <c r="I31" s="66"/>
      <c r="J31" s="54"/>
      <c r="K31" s="54"/>
      <c r="L31" s="36"/>
    </row>
    <row r="32" spans="1:12" ht="17" customHeight="1">
      <c r="A32" s="38"/>
      <c r="B32" s="38"/>
      <c r="C32" s="38"/>
      <c r="D32" s="38"/>
      <c r="E32" s="49"/>
      <c r="F32" s="53"/>
      <c r="G32" s="51"/>
      <c r="H32" s="51"/>
      <c r="I32" s="66"/>
      <c r="J32" s="54"/>
      <c r="K32" s="54"/>
      <c r="L32" s="36"/>
    </row>
    <row r="33" spans="1:12" ht="17" customHeight="1">
      <c r="A33" s="38"/>
      <c r="B33" s="38"/>
      <c r="C33" s="38"/>
      <c r="D33" s="38"/>
      <c r="E33" s="49"/>
      <c r="F33" s="53"/>
      <c r="G33" s="51"/>
      <c r="H33" s="51"/>
      <c r="I33" s="66"/>
      <c r="J33" s="54"/>
      <c r="K33" s="54"/>
      <c r="L33" s="36"/>
    </row>
    <row r="34" spans="1:12" ht="17" customHeight="1">
      <c r="A34" s="38"/>
      <c r="B34" s="38"/>
      <c r="C34" s="38"/>
      <c r="D34" s="38"/>
      <c r="E34" s="49"/>
      <c r="F34" s="53"/>
      <c r="G34" s="51"/>
      <c r="H34" s="51"/>
      <c r="I34" s="66"/>
      <c r="J34" s="54"/>
      <c r="K34" s="54"/>
      <c r="L34" s="36"/>
    </row>
    <row r="35" spans="1:12" ht="17" customHeight="1">
      <c r="A35" s="60"/>
      <c r="B35" s="58"/>
      <c r="C35" s="58"/>
      <c r="I35"/>
    </row>
    <row r="36" spans="1:12" ht="17" customHeight="1">
      <c r="A36" s="60"/>
      <c r="B36" s="58"/>
      <c r="C36" s="58"/>
      <c r="I36"/>
    </row>
  </sheetData>
  <mergeCells count="1">
    <mergeCell ref="F8:F9"/>
  </mergeCells>
  <pageMargins left="0.7" right="0.7" top="0.75" bottom="0.75" header="0.3" footer="0.3"/>
  <pageSetup paperSize="9" orientation="portrait" horizontalDpi="0" verticalDpi="0"/>
  <drawing r:id="rId1"/>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A692C4"/>
    <outlinePr summaryBelow="0" summaryRight="0"/>
  </sheetPr>
  <dimension ref="A1:AA37"/>
  <sheetViews>
    <sheetView topLeftCell="A10" workbookViewId="0"/>
  </sheetViews>
  <sheetFormatPr baseColWidth="10" defaultColWidth="14.5" defaultRowHeight="17" customHeight="1" x14ac:dyDescent="0"/>
  <cols>
    <col min="1" max="1" width="4.6640625" style="55" customWidth="1"/>
    <col min="2" max="2" width="30.6640625" style="55" customWidth="1"/>
    <col min="3" max="3" width="14.5" style="55"/>
    <col min="4" max="4" width="12.5" style="55" customWidth="1"/>
    <col min="5" max="5" width="3.83203125" style="55" customWidth="1"/>
    <col min="6" max="6" width="39.5" style="55" customWidth="1"/>
    <col min="7" max="7" width="21.83203125" style="55" customWidth="1"/>
    <col min="8" max="8" width="26" style="55" customWidth="1"/>
    <col min="9" max="9" width="5" style="61" customWidth="1"/>
    <col min="10" max="11" width="26" style="55" customWidth="1"/>
    <col min="12" max="12" width="4.6640625" style="55" customWidth="1"/>
    <col min="13" max="16384" width="14.5" style="55"/>
  </cols>
  <sheetData>
    <row r="1" spans="1:27" ht="17" customHeight="1">
      <c r="A1" s="38"/>
      <c r="B1" s="38"/>
      <c r="C1" s="38"/>
      <c r="D1" s="38"/>
      <c r="E1" s="38"/>
      <c r="F1" s="38"/>
      <c r="G1" s="38"/>
      <c r="H1" s="38"/>
      <c r="I1" s="63"/>
      <c r="J1" s="38"/>
      <c r="K1" s="38"/>
      <c r="L1" s="45"/>
    </row>
    <row r="2" spans="1:27" ht="79" customHeight="1">
      <c r="A2" s="38"/>
      <c r="B2" s="44"/>
      <c r="C2" s="45"/>
      <c r="D2" s="45"/>
      <c r="E2" s="45"/>
      <c r="F2" s="45"/>
      <c r="G2" s="45"/>
      <c r="H2" s="45"/>
      <c r="I2" s="3"/>
      <c r="J2" s="45"/>
      <c r="K2" s="45"/>
      <c r="L2" s="45"/>
    </row>
    <row r="3" spans="1:27" ht="17" customHeight="1">
      <c r="A3" s="38"/>
      <c r="B3" s="36"/>
      <c r="C3" s="36"/>
      <c r="D3" s="36"/>
      <c r="E3" s="36"/>
      <c r="F3" s="36"/>
      <c r="G3" s="36"/>
      <c r="H3" s="36"/>
      <c r="I3" s="64"/>
      <c r="J3" s="36"/>
      <c r="K3" s="36"/>
      <c r="L3" s="45"/>
    </row>
    <row r="4" spans="1:27" ht="25" customHeight="1">
      <c r="A4" s="38"/>
      <c r="B4" s="46" t="s">
        <v>0</v>
      </c>
      <c r="C4" s="37"/>
      <c r="D4" s="37"/>
      <c r="E4" s="37"/>
      <c r="F4" s="46" t="s">
        <v>1</v>
      </c>
      <c r="G4" s="37"/>
      <c r="H4" s="37"/>
      <c r="I4" s="65"/>
      <c r="J4" s="37"/>
      <c r="K4" s="37"/>
      <c r="L4" s="37"/>
      <c r="M4" s="5"/>
      <c r="N4" s="5"/>
      <c r="O4" s="5"/>
      <c r="P4" s="5"/>
      <c r="Q4" s="5"/>
      <c r="R4" s="5"/>
      <c r="S4" s="5"/>
      <c r="T4" s="5"/>
      <c r="U4" s="5"/>
      <c r="V4" s="5"/>
      <c r="W4" s="5"/>
      <c r="X4" s="5"/>
      <c r="Y4" s="5"/>
      <c r="Z4" s="5"/>
      <c r="AA4" s="5"/>
    </row>
    <row r="5" spans="1:27" ht="17" customHeight="1">
      <c r="A5" s="130"/>
      <c r="B5" s="131"/>
      <c r="C5" s="131"/>
      <c r="D5" s="131"/>
      <c r="E5" s="132"/>
      <c r="F5" s="144"/>
      <c r="G5" s="102"/>
      <c r="H5" s="144"/>
      <c r="I5" s="145"/>
      <c r="J5" s="144"/>
      <c r="K5" s="144"/>
      <c r="L5" s="45"/>
    </row>
    <row r="6" spans="1:27" ht="17" customHeight="1">
      <c r="A6" s="130"/>
      <c r="B6" s="133"/>
      <c r="C6" s="133"/>
      <c r="D6" s="130"/>
      <c r="E6" s="134"/>
      <c r="F6" s="140" t="s">
        <v>2</v>
      </c>
      <c r="G6" s="72">
        <f>C11/C13</f>
        <v>111.11111111111111</v>
      </c>
      <c r="H6" s="140"/>
      <c r="I6" s="141"/>
      <c r="J6" s="140"/>
      <c r="K6" s="140"/>
      <c r="L6" s="45"/>
    </row>
    <row r="7" spans="1:27" ht="17" customHeight="1">
      <c r="A7" s="130"/>
      <c r="B7" s="133"/>
      <c r="C7" s="133"/>
      <c r="D7" s="130"/>
      <c r="E7" s="134"/>
      <c r="F7" s="140" t="s">
        <v>4</v>
      </c>
      <c r="G7" s="72">
        <f>C12+G6</f>
        <v>161.11111111111111</v>
      </c>
      <c r="H7" s="140"/>
      <c r="I7" s="141"/>
      <c r="J7" s="140"/>
      <c r="K7" s="140"/>
      <c r="L7" s="45"/>
    </row>
    <row r="8" spans="1:27" ht="17" customHeight="1">
      <c r="A8" s="130"/>
      <c r="B8" s="133"/>
      <c r="C8" s="133"/>
      <c r="D8" s="130"/>
      <c r="E8" s="134"/>
      <c r="F8" s="169" t="s">
        <v>6</v>
      </c>
      <c r="G8" s="73">
        <f>(G7*1000)/(C14*3600)</f>
        <v>3.7294238683127574</v>
      </c>
      <c r="H8" s="137">
        <f>G8/0.125</f>
        <v>29.835390946502059</v>
      </c>
      <c r="I8" s="138" t="s">
        <v>68</v>
      </c>
      <c r="J8" s="139">
        <f>H8/1000</f>
        <v>2.9835390946502061E-2</v>
      </c>
      <c r="K8" s="140"/>
      <c r="L8" s="45"/>
    </row>
    <row r="9" spans="1:27" ht="17" customHeight="1">
      <c r="A9" s="130"/>
      <c r="B9" s="133"/>
      <c r="C9" s="133"/>
      <c r="D9" s="130"/>
      <c r="E9" s="134"/>
      <c r="F9" s="170"/>
      <c r="G9" s="74"/>
      <c r="H9" s="140"/>
      <c r="I9" s="141"/>
      <c r="J9" s="140"/>
      <c r="K9" s="140"/>
      <c r="L9" s="45"/>
    </row>
    <row r="10" spans="1:27" ht="17" customHeight="1" thickBot="1">
      <c r="A10" s="130"/>
      <c r="B10" s="130"/>
      <c r="C10" s="130"/>
      <c r="D10" s="130"/>
      <c r="E10" s="134"/>
      <c r="F10" s="140"/>
      <c r="G10" s="74"/>
      <c r="H10" s="140"/>
      <c r="I10" s="141"/>
      <c r="J10" s="140"/>
      <c r="K10" s="140"/>
      <c r="L10" s="45"/>
    </row>
    <row r="11" spans="1:27" ht="17" customHeight="1" thickTop="1" thickBot="1">
      <c r="A11" s="130"/>
      <c r="B11" s="130" t="s">
        <v>9</v>
      </c>
      <c r="C11" s="135">
        <v>10000</v>
      </c>
      <c r="D11" s="130"/>
      <c r="E11" s="134"/>
      <c r="F11" s="140"/>
      <c r="G11" s="74"/>
      <c r="H11" s="146"/>
      <c r="I11" s="141"/>
      <c r="J11" s="147"/>
      <c r="K11" s="146"/>
      <c r="L11" s="45"/>
    </row>
    <row r="12" spans="1:27" ht="17" customHeight="1" thickTop="1" thickBot="1">
      <c r="A12" s="130"/>
      <c r="B12" s="130" t="s">
        <v>12</v>
      </c>
      <c r="C12" s="135">
        <v>50</v>
      </c>
      <c r="D12" s="130"/>
      <c r="E12" s="134"/>
      <c r="F12" s="39"/>
      <c r="G12" s="74"/>
      <c r="H12" s="103" t="s">
        <v>60</v>
      </c>
      <c r="I12" s="104"/>
      <c r="J12" s="105" t="s">
        <v>61</v>
      </c>
      <c r="K12" s="103" t="s">
        <v>62</v>
      </c>
      <c r="L12" s="45"/>
    </row>
    <row r="13" spans="1:27" ht="17" customHeight="1" thickTop="1" thickBot="1">
      <c r="A13" s="130"/>
      <c r="B13" s="130" t="s">
        <v>14</v>
      </c>
      <c r="C13" s="136">
        <v>90</v>
      </c>
      <c r="D13" s="130"/>
      <c r="E13" s="134"/>
      <c r="F13" s="39"/>
      <c r="G13" s="74"/>
      <c r="H13" s="127"/>
      <c r="I13" s="128"/>
      <c r="J13" s="129"/>
      <c r="K13" s="164" t="s">
        <v>71</v>
      </c>
      <c r="L13" s="45"/>
    </row>
    <row r="14" spans="1:27" ht="17" customHeight="1" thickTop="1" thickBot="1">
      <c r="A14" s="130"/>
      <c r="B14" s="130" t="s">
        <v>16</v>
      </c>
      <c r="C14" s="136">
        <v>12</v>
      </c>
      <c r="D14" s="130"/>
      <c r="E14" s="134"/>
      <c r="F14" s="140"/>
      <c r="G14" s="74"/>
      <c r="H14" s="103"/>
      <c r="I14" s="104"/>
      <c r="J14" s="105"/>
      <c r="K14" s="103"/>
      <c r="L14" s="45"/>
    </row>
    <row r="15" spans="1:27" ht="17" customHeight="1" thickTop="1">
      <c r="A15" s="130"/>
      <c r="B15" s="130"/>
      <c r="C15" s="130"/>
      <c r="D15" s="130"/>
      <c r="E15" s="134"/>
      <c r="F15" s="140" t="s">
        <v>17</v>
      </c>
      <c r="G15" s="72">
        <f>$G$7*$C$13</f>
        <v>14500</v>
      </c>
      <c r="H15" s="121">
        <f>G15*Pricing!D10</f>
        <v>253.45999999999998</v>
      </c>
      <c r="I15" s="109"/>
      <c r="J15" s="122">
        <f>G15*Pricing!D13</f>
        <v>55.1</v>
      </c>
      <c r="K15" s="121">
        <f>G15*Pricing!D14</f>
        <v>66.009799999999998</v>
      </c>
      <c r="L15" s="45"/>
    </row>
    <row r="16" spans="1:27" ht="17" customHeight="1">
      <c r="A16" s="130"/>
      <c r="B16" s="130"/>
      <c r="C16" s="130"/>
      <c r="D16" s="130"/>
      <c r="E16" s="134"/>
      <c r="F16" s="140" t="s">
        <v>21</v>
      </c>
      <c r="G16" s="72">
        <f>$C$11</f>
        <v>10000</v>
      </c>
      <c r="H16" s="123">
        <f>G16*Pricing!G10</f>
        <v>76</v>
      </c>
      <c r="I16" s="112"/>
      <c r="J16" s="124">
        <f>G16*Pricing!G13</f>
        <v>76</v>
      </c>
      <c r="K16" s="123">
        <f>G16*Pricing!G14</f>
        <v>0</v>
      </c>
      <c r="L16" s="45"/>
    </row>
    <row r="17" spans="1:12" ht="17" customHeight="1">
      <c r="A17" s="130"/>
      <c r="B17" s="130"/>
      <c r="C17" s="130"/>
      <c r="D17" s="130"/>
      <c r="E17" s="134"/>
      <c r="F17" s="140" t="s">
        <v>23</v>
      </c>
      <c r="G17" s="75"/>
      <c r="H17" s="125">
        <f>H15*12</f>
        <v>3041.5199999999995</v>
      </c>
      <c r="I17" s="115"/>
      <c r="J17" s="126">
        <f t="shared" ref="J17:K17" si="0">J15*12</f>
        <v>661.2</v>
      </c>
      <c r="K17" s="125">
        <f t="shared" si="0"/>
        <v>792.11760000000004</v>
      </c>
      <c r="L17" s="45"/>
    </row>
    <row r="18" spans="1:12" ht="17" customHeight="1">
      <c r="A18" s="130"/>
      <c r="B18" s="130"/>
      <c r="C18" s="130"/>
      <c r="D18" s="130"/>
      <c r="E18" s="134"/>
      <c r="F18" s="140"/>
      <c r="G18" s="74"/>
      <c r="H18" s="106"/>
      <c r="I18" s="117"/>
      <c r="J18" s="74"/>
      <c r="K18" s="106"/>
      <c r="L18" s="45"/>
    </row>
    <row r="19" spans="1:12" ht="17" customHeight="1">
      <c r="A19" s="130"/>
      <c r="B19" s="130"/>
      <c r="C19" s="130"/>
      <c r="D19" s="130"/>
      <c r="E19" s="134"/>
      <c r="F19" s="140"/>
      <c r="G19" s="74"/>
      <c r="H19" s="106"/>
      <c r="I19" s="117"/>
      <c r="J19" s="74"/>
      <c r="K19" s="106"/>
      <c r="L19" s="45"/>
    </row>
    <row r="20" spans="1:12" ht="17" customHeight="1">
      <c r="A20" s="130"/>
      <c r="B20" s="130"/>
      <c r="C20" s="130"/>
      <c r="D20" s="130"/>
      <c r="E20" s="134"/>
      <c r="F20" s="140"/>
      <c r="G20" s="74"/>
      <c r="H20" s="106"/>
      <c r="I20" s="117"/>
      <c r="J20" s="74"/>
      <c r="K20" s="106"/>
      <c r="L20" s="45"/>
    </row>
    <row r="21" spans="1:12" ht="17" customHeight="1">
      <c r="A21" s="130"/>
      <c r="B21" s="130"/>
      <c r="C21" s="130"/>
      <c r="D21" s="130"/>
      <c r="E21" s="134"/>
      <c r="F21" s="140"/>
      <c r="G21" s="74"/>
      <c r="H21" s="106"/>
      <c r="I21" s="117"/>
      <c r="J21" s="74"/>
      <c r="K21" s="106"/>
      <c r="L21" s="45"/>
    </row>
    <row r="22" spans="1:12" ht="17" customHeight="1">
      <c r="A22" s="130"/>
      <c r="B22" s="130"/>
      <c r="C22" s="130"/>
      <c r="D22" s="130"/>
      <c r="E22" s="134"/>
      <c r="F22" s="140"/>
      <c r="G22" s="74"/>
      <c r="H22" s="106"/>
      <c r="I22" s="117"/>
      <c r="J22" s="74"/>
      <c r="K22" s="106"/>
      <c r="L22" s="45"/>
    </row>
    <row r="23" spans="1:12" ht="17" customHeight="1">
      <c r="A23" s="130"/>
      <c r="B23" s="130"/>
      <c r="C23" s="130"/>
      <c r="D23" s="130"/>
      <c r="E23" s="134"/>
      <c r="F23" s="140"/>
      <c r="G23" s="74"/>
      <c r="H23" s="106"/>
      <c r="I23" s="117"/>
      <c r="J23" s="74"/>
      <c r="K23" s="106"/>
      <c r="L23" s="45"/>
    </row>
    <row r="24" spans="1:12" ht="17" customHeight="1">
      <c r="A24" s="130"/>
      <c r="B24" s="130"/>
      <c r="C24" s="130"/>
      <c r="D24" s="130"/>
      <c r="E24" s="134"/>
      <c r="F24" s="140"/>
      <c r="G24" s="74"/>
      <c r="H24" s="103" t="s">
        <v>25</v>
      </c>
      <c r="I24" s="104"/>
      <c r="J24" s="105" t="s">
        <v>26</v>
      </c>
      <c r="K24" s="103" t="s">
        <v>27</v>
      </c>
      <c r="L24" s="45"/>
    </row>
    <row r="25" spans="1:12" ht="17" customHeight="1">
      <c r="A25" s="130"/>
      <c r="B25" s="130"/>
      <c r="C25" s="130"/>
      <c r="D25" s="130"/>
      <c r="E25" s="134"/>
      <c r="F25" s="140" t="s">
        <v>63</v>
      </c>
      <c r="G25" s="76">
        <f>$G$7*$C$13</f>
        <v>14500</v>
      </c>
      <c r="H25" s="118">
        <f>$G$25/Pricing!C23</f>
        <v>5.8</v>
      </c>
      <c r="I25" s="119"/>
      <c r="J25" s="120">
        <f>$G$25/Pricing!C24</f>
        <v>2.4166666666666665</v>
      </c>
      <c r="K25" s="118">
        <f>$G$25/Pricing!C25</f>
        <v>1.2083333333333333</v>
      </c>
      <c r="L25" s="45"/>
    </row>
    <row r="26" spans="1:12" ht="17" customHeight="1">
      <c r="A26" s="130"/>
      <c r="B26" s="130"/>
      <c r="C26" s="130"/>
      <c r="D26" s="130"/>
      <c r="E26" s="134"/>
      <c r="F26" s="140" t="s">
        <v>64</v>
      </c>
      <c r="G26" s="74"/>
      <c r="H26" s="123">
        <f>H25*Pricing!E23</f>
        <v>145</v>
      </c>
      <c r="I26" s="112"/>
      <c r="J26" s="124">
        <f>J25*Pricing!E24</f>
        <v>181.25</v>
      </c>
      <c r="K26" s="123">
        <f>K25*Pricing!E25</f>
        <v>175.20833333333331</v>
      </c>
      <c r="L26" s="45"/>
    </row>
    <row r="27" spans="1:12" ht="17" customHeight="1">
      <c r="A27" s="130"/>
      <c r="B27" s="130"/>
      <c r="C27" s="130"/>
      <c r="D27" s="130"/>
      <c r="E27" s="134"/>
      <c r="F27" s="140"/>
      <c r="G27" s="74"/>
      <c r="H27" s="123"/>
      <c r="I27" s="117"/>
      <c r="J27" s="124"/>
      <c r="K27" s="123"/>
      <c r="L27" s="45"/>
    </row>
    <row r="28" spans="1:12" ht="17" customHeight="1">
      <c r="A28" s="130"/>
      <c r="B28" s="130"/>
      <c r="C28" s="52"/>
      <c r="D28" s="130"/>
      <c r="E28" s="134"/>
      <c r="F28" s="140" t="s">
        <v>65</v>
      </c>
      <c r="G28" s="74"/>
      <c r="H28" s="106" t="s">
        <v>42</v>
      </c>
      <c r="I28" s="117"/>
      <c r="J28" s="126">
        <f>Pricing!E19/5+J26</f>
        <v>1027.25</v>
      </c>
      <c r="K28" s="125">
        <f>Pricing!E20/5+K26</f>
        <v>1435.2083333333333</v>
      </c>
      <c r="L28" s="45"/>
    </row>
    <row r="29" spans="1:12" ht="17" customHeight="1">
      <c r="A29" s="130"/>
      <c r="B29" s="130"/>
      <c r="C29" s="130"/>
      <c r="D29" s="130"/>
      <c r="E29" s="134"/>
      <c r="F29" s="140"/>
      <c r="G29" s="74"/>
      <c r="H29" s="106"/>
      <c r="I29" s="117"/>
      <c r="J29" s="95"/>
      <c r="K29" s="96"/>
      <c r="L29" s="45"/>
    </row>
    <row r="30" spans="1:12" ht="17" customHeight="1">
      <c r="A30" s="38"/>
      <c r="B30" s="38"/>
      <c r="C30" s="38"/>
      <c r="D30" s="38"/>
      <c r="E30" s="49"/>
      <c r="F30" s="148"/>
      <c r="G30" s="107"/>
      <c r="H30" s="99"/>
      <c r="I30" s="100"/>
      <c r="J30" s="149"/>
      <c r="K30" s="149"/>
      <c r="L30" s="45"/>
    </row>
    <row r="31" spans="1:12" ht="17" customHeight="1">
      <c r="A31" s="38"/>
      <c r="B31" s="38"/>
      <c r="C31" s="38"/>
      <c r="D31" s="38"/>
      <c r="E31" s="49"/>
      <c r="F31" s="53"/>
      <c r="G31" s="51"/>
      <c r="H31" s="51"/>
      <c r="I31" s="66"/>
      <c r="J31" s="54"/>
      <c r="K31" s="54"/>
      <c r="L31" s="45"/>
    </row>
    <row r="32" spans="1:12" ht="17" customHeight="1">
      <c r="A32" s="38"/>
      <c r="B32" s="38"/>
      <c r="C32" s="38"/>
      <c r="D32" s="38"/>
      <c r="E32" s="49"/>
      <c r="F32" s="53"/>
      <c r="G32" s="51"/>
      <c r="H32" s="51"/>
      <c r="I32" s="66"/>
      <c r="J32" s="54"/>
      <c r="K32" s="54"/>
      <c r="L32" s="45"/>
    </row>
    <row r="33" spans="1:12" ht="17" customHeight="1">
      <c r="A33" s="38"/>
      <c r="B33" s="38"/>
      <c r="C33" s="38"/>
      <c r="D33" s="38"/>
      <c r="E33" s="49"/>
      <c r="F33" s="53"/>
      <c r="G33" s="51"/>
      <c r="H33" s="51"/>
      <c r="I33" s="66"/>
      <c r="J33" s="54"/>
      <c r="K33" s="54"/>
      <c r="L33" s="45"/>
    </row>
    <row r="34" spans="1:12" ht="17" customHeight="1">
      <c r="A34" s="38"/>
      <c r="B34" s="38"/>
      <c r="C34" s="38"/>
      <c r="D34" s="38"/>
      <c r="E34" s="49"/>
      <c r="F34" s="53"/>
      <c r="G34" s="51"/>
      <c r="H34" s="51"/>
      <c r="I34" s="66"/>
      <c r="J34" s="54"/>
      <c r="K34" s="54"/>
      <c r="L34" s="45"/>
    </row>
    <row r="35" spans="1:12" ht="17" customHeight="1">
      <c r="B35" s="58"/>
      <c r="C35" s="58"/>
      <c r="D35" s="60"/>
      <c r="I35"/>
    </row>
    <row r="36" spans="1:12" ht="17" customHeight="1">
      <c r="B36" s="58"/>
      <c r="C36" s="58"/>
      <c r="D36" s="60"/>
      <c r="I36"/>
    </row>
    <row r="37" spans="1:12" ht="17" customHeight="1">
      <c r="B37" s="60"/>
      <c r="C37" s="60"/>
      <c r="D37" s="60"/>
    </row>
  </sheetData>
  <mergeCells count="1">
    <mergeCell ref="F8:F9"/>
  </mergeCells>
  <pageMargins left="0.7" right="0.7" top="0.75" bottom="0.75" header="0.3" footer="0.3"/>
  <pageSetup paperSize="9" orientation="portrait" horizontalDpi="0" verticalDpi="0"/>
  <drawing r:id="rId1"/>
  <legacy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F8BC2E"/>
    <outlinePr summaryBelow="0" summaryRight="0"/>
  </sheetPr>
  <dimension ref="A1:Z36"/>
  <sheetViews>
    <sheetView topLeftCell="A7" workbookViewId="0">
      <selection activeCell="C36" sqref="C36"/>
    </sheetView>
  </sheetViews>
  <sheetFormatPr baseColWidth="10" defaultColWidth="14.5" defaultRowHeight="17" customHeight="1" x14ac:dyDescent="0"/>
  <cols>
    <col min="1" max="1" width="4.5" style="10" customWidth="1"/>
    <col min="2" max="2" width="35.6640625" style="10" customWidth="1"/>
    <col min="3" max="3" width="14.5" style="10"/>
    <col min="4" max="4" width="5.33203125" style="10" customWidth="1"/>
    <col min="5" max="5" width="4.5" style="10" customWidth="1"/>
    <col min="6" max="6" width="39" style="10" customWidth="1"/>
    <col min="7" max="9" width="26.83203125" style="10" customWidth="1"/>
    <col min="10" max="10" width="23.6640625" style="10" customWidth="1"/>
    <col min="11" max="11" width="4.6640625" style="10" customWidth="1"/>
    <col min="12" max="16384" width="14.5" style="10"/>
  </cols>
  <sheetData>
    <row r="1" spans="1:26" ht="17" customHeight="1">
      <c r="A1" s="11"/>
      <c r="B1" s="11"/>
      <c r="C1" s="11"/>
      <c r="D1" s="11"/>
      <c r="E1" s="11"/>
      <c r="F1" s="11"/>
      <c r="G1" s="11"/>
      <c r="H1" s="11"/>
      <c r="I1" s="11"/>
      <c r="J1" s="11"/>
      <c r="K1" s="15"/>
    </row>
    <row r="2" spans="1:26" ht="76" customHeight="1">
      <c r="A2" s="11"/>
      <c r="B2" s="15"/>
      <c r="C2" s="15"/>
      <c r="D2" s="15"/>
      <c r="E2" s="15"/>
      <c r="F2" s="15"/>
      <c r="G2" s="15"/>
      <c r="H2" s="15"/>
      <c r="I2" s="15"/>
      <c r="J2" s="15"/>
      <c r="K2" s="15"/>
    </row>
    <row r="3" spans="1:26" ht="17" customHeight="1">
      <c r="A3" s="11"/>
      <c r="B3" s="11"/>
      <c r="C3" s="11"/>
      <c r="D3" s="11"/>
      <c r="E3" s="11"/>
      <c r="F3" s="11"/>
      <c r="G3" s="11"/>
      <c r="H3" s="11"/>
      <c r="I3" s="11"/>
      <c r="J3" s="11"/>
      <c r="K3" s="15"/>
    </row>
    <row r="4" spans="1:26" ht="25" customHeight="1">
      <c r="A4" s="11"/>
      <c r="B4" s="17" t="s">
        <v>0</v>
      </c>
      <c r="C4" s="17"/>
      <c r="D4" s="17"/>
      <c r="E4" s="17"/>
      <c r="F4" s="17" t="s">
        <v>1</v>
      </c>
      <c r="G4" s="17"/>
      <c r="H4" s="17"/>
      <c r="I4" s="17"/>
      <c r="J4" s="17"/>
      <c r="K4" s="17"/>
      <c r="L4" s="16"/>
      <c r="M4" s="16"/>
      <c r="N4" s="16"/>
      <c r="O4" s="16"/>
      <c r="P4" s="16"/>
      <c r="Q4" s="16"/>
      <c r="R4" s="16"/>
      <c r="S4" s="16"/>
      <c r="T4" s="16"/>
      <c r="U4" s="16"/>
      <c r="V4" s="16"/>
      <c r="W4" s="16"/>
      <c r="X4" s="16"/>
      <c r="Y4" s="16"/>
      <c r="Z4" s="16"/>
    </row>
    <row r="5" spans="1:26" ht="17" customHeight="1">
      <c r="A5" s="11"/>
      <c r="B5" s="11"/>
      <c r="C5" s="11"/>
      <c r="D5" s="11"/>
      <c r="E5" s="12"/>
      <c r="F5" s="11"/>
      <c r="G5" s="11"/>
      <c r="H5" s="11"/>
      <c r="I5" s="11"/>
      <c r="J5" s="11"/>
      <c r="K5" s="15"/>
    </row>
    <row r="6" spans="1:26" ht="17" customHeight="1">
      <c r="A6" s="11"/>
      <c r="B6" s="171"/>
      <c r="C6" s="172"/>
      <c r="D6" s="11"/>
      <c r="E6" s="12"/>
      <c r="F6" s="14"/>
      <c r="G6" s="11"/>
      <c r="H6" s="11"/>
      <c r="I6" s="11"/>
      <c r="J6" s="11"/>
      <c r="K6" s="15"/>
    </row>
    <row r="7" spans="1:26" ht="17" customHeight="1">
      <c r="A7" s="11"/>
      <c r="B7" s="11"/>
      <c r="C7" s="11"/>
      <c r="D7" s="11"/>
      <c r="E7" s="12"/>
      <c r="F7" s="14"/>
      <c r="G7" s="11"/>
      <c r="H7" s="11"/>
      <c r="I7" s="11"/>
      <c r="J7" s="11"/>
      <c r="K7" s="15"/>
    </row>
    <row r="8" spans="1:26" ht="17" customHeight="1">
      <c r="A8" s="11"/>
      <c r="B8" s="11"/>
      <c r="C8" s="11"/>
      <c r="D8" s="11"/>
      <c r="E8" s="12"/>
      <c r="F8" s="11"/>
      <c r="G8" s="11"/>
      <c r="H8" s="11"/>
      <c r="I8" s="11"/>
      <c r="J8" s="11"/>
      <c r="K8" s="15"/>
    </row>
    <row r="9" spans="1:26" ht="17" customHeight="1">
      <c r="A9" s="11"/>
      <c r="B9" s="9"/>
      <c r="C9" s="9"/>
      <c r="D9" s="11"/>
      <c r="E9" s="12"/>
      <c r="F9" s="11"/>
      <c r="G9" s="74"/>
      <c r="H9" s="106"/>
      <c r="I9" s="106"/>
      <c r="J9" s="106"/>
      <c r="K9" s="15"/>
    </row>
    <row r="10" spans="1:26" ht="17" customHeight="1" thickBot="1">
      <c r="A10" s="11"/>
      <c r="B10" s="9"/>
      <c r="C10" s="9"/>
      <c r="D10" s="11"/>
      <c r="E10" s="12"/>
      <c r="F10" s="70" t="s">
        <v>3</v>
      </c>
      <c r="G10" s="150">
        <v>1</v>
      </c>
      <c r="H10" s="151">
        <v>10</v>
      </c>
      <c r="I10" s="151">
        <v>100</v>
      </c>
      <c r="J10" s="151">
        <v>1000</v>
      </c>
      <c r="K10" s="15"/>
    </row>
    <row r="11" spans="1:26" ht="17" customHeight="1" thickTop="1" thickBot="1">
      <c r="A11" s="11"/>
      <c r="B11" s="9" t="s">
        <v>7</v>
      </c>
      <c r="C11" s="57">
        <v>10000</v>
      </c>
      <c r="D11" s="11"/>
      <c r="E11" s="12"/>
      <c r="F11" s="9" t="s">
        <v>8</v>
      </c>
      <c r="G11" s="152" t="str">
        <f t="shared" ref="G11:J12" si="0">INT(G15/86400)&amp;"d "&amp;INT(MOD(G15,86400)/3600)&amp;"h "&amp;INT(MOD(MOD(G15,86400), 3600)/60)&amp;"m "&amp;MOD(MOD(MOD(G15,86400), 3600),60)&amp;"s"</f>
        <v>925d 22h 13m 20s</v>
      </c>
      <c r="H11" s="153" t="str">
        <f t="shared" si="0"/>
        <v>92d 14h 13m 20s</v>
      </c>
      <c r="I11" s="153" t="str">
        <f t="shared" si="0"/>
        <v>9d 6h 13m 20s</v>
      </c>
      <c r="J11" s="153" t="str">
        <f t="shared" si="0"/>
        <v>0d 22h 13m 20s</v>
      </c>
      <c r="K11" s="15"/>
    </row>
    <row r="12" spans="1:26" ht="17" customHeight="1" thickTop="1" thickBot="1">
      <c r="A12" s="11"/>
      <c r="B12" s="9" t="s">
        <v>10</v>
      </c>
      <c r="C12" s="57">
        <v>100</v>
      </c>
      <c r="D12" s="11"/>
      <c r="E12" s="12"/>
      <c r="F12" s="63" t="s">
        <v>15</v>
      </c>
      <c r="G12" s="152" t="str">
        <f t="shared" si="0"/>
        <v>9d 6h 13m 20s</v>
      </c>
      <c r="H12" s="153" t="str">
        <f t="shared" si="0"/>
        <v>0d 22h 13m 20s</v>
      </c>
      <c r="I12" s="153" t="str">
        <f t="shared" si="0"/>
        <v>0d 2h 13m 20s</v>
      </c>
      <c r="J12" s="153" t="str">
        <f t="shared" si="0"/>
        <v>0d 0h 13m 20s</v>
      </c>
      <c r="K12" s="15"/>
    </row>
    <row r="13" spans="1:26" ht="17" customHeight="1" thickTop="1">
      <c r="A13" s="11"/>
      <c r="B13" s="11"/>
      <c r="C13" s="11"/>
      <c r="D13" s="11"/>
      <c r="E13" s="12"/>
      <c r="F13" s="11"/>
      <c r="G13" s="74"/>
      <c r="H13" s="106"/>
      <c r="I13" s="106"/>
      <c r="J13" s="106"/>
      <c r="K13" s="15"/>
    </row>
    <row r="14" spans="1:26" ht="17" customHeight="1">
      <c r="A14" s="11"/>
      <c r="B14" s="11"/>
      <c r="C14" s="11"/>
      <c r="D14" s="11"/>
      <c r="E14" s="12"/>
      <c r="F14" s="11"/>
      <c r="G14" s="74"/>
      <c r="H14" s="106"/>
      <c r="I14" s="106"/>
      <c r="J14" s="106"/>
      <c r="K14" s="15"/>
    </row>
    <row r="15" spans="1:26" ht="17" customHeight="1">
      <c r="A15" s="11"/>
      <c r="B15" s="11"/>
      <c r="C15" s="11"/>
      <c r="D15" s="11"/>
      <c r="E15" s="12"/>
      <c r="F15" s="67" t="s">
        <v>5</v>
      </c>
      <c r="G15" s="154">
        <f>($C$11*8000*(1/G$10))</f>
        <v>80000000</v>
      </c>
      <c r="H15" s="155">
        <f>($C$11*1000000000/125000*(1/H$10))</f>
        <v>8000000</v>
      </c>
      <c r="I15" s="155">
        <f>($C$11*1000000000/125000*(1/I$10))</f>
        <v>800000</v>
      </c>
      <c r="J15" s="155">
        <f>($C$11*1000000000/125000*(1/J$10))</f>
        <v>80000</v>
      </c>
      <c r="K15" s="15"/>
    </row>
    <row r="16" spans="1:26" ht="17" customHeight="1">
      <c r="A16" s="11"/>
      <c r="B16" s="11"/>
      <c r="C16" s="11"/>
      <c r="D16" s="11"/>
      <c r="E16" s="12"/>
      <c r="F16" s="67" t="s">
        <v>11</v>
      </c>
      <c r="G16" s="154">
        <f>($C$12*8000*(1/G$10))</f>
        <v>800000</v>
      </c>
      <c r="H16" s="155">
        <f>($C$12*8000*(1/H$10))</f>
        <v>80000</v>
      </c>
      <c r="I16" s="155">
        <f>($C$12*8000*(1/I$10))</f>
        <v>8000</v>
      </c>
      <c r="J16" s="155">
        <f>($C$12*8000*(1/J$10))</f>
        <v>800</v>
      </c>
      <c r="K16" s="15"/>
    </row>
    <row r="17" spans="1:12" ht="17" customHeight="1">
      <c r="A17" s="11"/>
      <c r="B17" s="11"/>
      <c r="C17" s="11"/>
      <c r="D17" s="11"/>
      <c r="E17" s="12"/>
      <c r="F17" s="18"/>
      <c r="G17" s="74"/>
      <c r="H17" s="173" t="s">
        <v>18</v>
      </c>
      <c r="I17" s="173" t="s">
        <v>19</v>
      </c>
      <c r="J17" s="175" t="s">
        <v>13</v>
      </c>
      <c r="K17" s="15"/>
    </row>
    <row r="18" spans="1:12" ht="17" customHeight="1">
      <c r="A18" s="11"/>
      <c r="B18" s="11"/>
      <c r="C18" s="11"/>
      <c r="D18" s="11"/>
      <c r="E18" s="12"/>
      <c r="F18" s="14"/>
      <c r="G18" s="74"/>
      <c r="H18" s="174"/>
      <c r="I18" s="174"/>
      <c r="J18" s="174"/>
      <c r="K18" s="15"/>
    </row>
    <row r="19" spans="1:12" ht="17" customHeight="1">
      <c r="A19" s="11"/>
      <c r="B19" s="11"/>
      <c r="C19" s="11"/>
      <c r="D19" s="11"/>
      <c r="E19" s="12"/>
      <c r="F19" s="9" t="s">
        <v>20</v>
      </c>
      <c r="G19" s="76">
        <f>C11+(22*C12)</f>
        <v>12200</v>
      </c>
      <c r="H19" s="156">
        <f>G19*Pricing!E10</f>
        <v>252.54</v>
      </c>
      <c r="I19" s="156">
        <f>G19*Pricing!E13</f>
        <v>54.900000000000006</v>
      </c>
      <c r="J19" s="156">
        <f>G19*Pricing!E14</f>
        <v>65.770200000000003</v>
      </c>
      <c r="K19" s="15"/>
    </row>
    <row r="20" spans="1:12" ht="17" customHeight="1">
      <c r="A20" s="11"/>
      <c r="B20" s="11"/>
      <c r="C20" s="11"/>
      <c r="D20" s="11"/>
      <c r="E20" s="12"/>
      <c r="F20" s="9" t="s">
        <v>22</v>
      </c>
      <c r="G20" s="76">
        <f>(C11*12)+(22*C12)+(44*C12)+(66*C12)+(88*C12)+(110*C12)+(132*C12)+(154*C12)+(176*C12)+(198*C12)+(220*C12)+(242*C12)+(264*C12)</f>
        <v>291600</v>
      </c>
      <c r="H20" s="156">
        <f>G20*Pricing!E10</f>
        <v>6036.12</v>
      </c>
      <c r="I20" s="156">
        <f>G20*Pricing!E13</f>
        <v>1312.2</v>
      </c>
      <c r="J20" s="156">
        <f>G20*Pricing!E14</f>
        <v>1572.0155999999999</v>
      </c>
      <c r="K20" s="15"/>
    </row>
    <row r="21" spans="1:12" ht="17" customHeight="1">
      <c r="A21" s="11"/>
      <c r="B21" s="11"/>
      <c r="C21" s="11"/>
      <c r="D21" s="11"/>
      <c r="E21" s="12"/>
      <c r="F21" s="11"/>
      <c r="G21" s="74"/>
      <c r="H21" s="106"/>
      <c r="I21" s="106"/>
      <c r="J21" s="106"/>
      <c r="K21" s="15"/>
    </row>
    <row r="22" spans="1:12" ht="17" customHeight="1">
      <c r="A22" s="11"/>
      <c r="B22" s="11"/>
      <c r="C22" s="11"/>
      <c r="D22" s="11"/>
      <c r="E22" s="12"/>
      <c r="F22" s="11"/>
      <c r="G22" s="74"/>
      <c r="H22" s="106"/>
      <c r="I22" s="106"/>
      <c r="J22" s="106"/>
      <c r="K22" s="15"/>
    </row>
    <row r="23" spans="1:12" ht="17" customHeight="1">
      <c r="A23" s="11"/>
      <c r="B23" s="11"/>
      <c r="C23" s="176"/>
      <c r="D23" s="11"/>
      <c r="E23" s="12"/>
      <c r="F23" s="11"/>
      <c r="G23" s="74"/>
      <c r="H23" s="106"/>
      <c r="I23" s="106"/>
      <c r="J23" s="106"/>
      <c r="K23" s="15"/>
      <c r="L23" s="19"/>
    </row>
    <row r="24" spans="1:12" ht="17" customHeight="1">
      <c r="A24" s="11"/>
      <c r="B24" s="11"/>
      <c r="C24" s="172"/>
      <c r="D24" s="11"/>
      <c r="E24" s="12"/>
      <c r="F24" s="11"/>
      <c r="G24" s="74"/>
      <c r="H24" s="106"/>
      <c r="I24" s="106"/>
      <c r="J24" s="106"/>
      <c r="K24" s="15"/>
    </row>
    <row r="25" spans="1:12" ht="17" customHeight="1">
      <c r="A25" s="11"/>
      <c r="B25" s="11"/>
      <c r="C25" s="172"/>
      <c r="D25" s="11"/>
      <c r="E25" s="12"/>
      <c r="F25" s="14"/>
      <c r="G25" s="74"/>
      <c r="H25" s="163" t="s">
        <v>25</v>
      </c>
      <c r="I25" s="163" t="s">
        <v>26</v>
      </c>
      <c r="J25" s="162" t="s">
        <v>27</v>
      </c>
      <c r="K25" s="15"/>
    </row>
    <row r="26" spans="1:12" ht="17" customHeight="1">
      <c r="A26" s="11"/>
      <c r="B26" s="11"/>
      <c r="C26" s="172"/>
      <c r="D26" s="11"/>
      <c r="E26" s="12"/>
      <c r="F26" s="9" t="s">
        <v>28</v>
      </c>
      <c r="G26" s="76">
        <f>C11+(261*C12)*2</f>
        <v>62200</v>
      </c>
      <c r="H26" s="157">
        <f>G26/Pricing!C23</f>
        <v>24.88</v>
      </c>
      <c r="I26" s="157">
        <f>G26/Pricing!C24</f>
        <v>10.366666666666667</v>
      </c>
      <c r="J26" s="157">
        <f>G26/Pricing!C25</f>
        <v>5.1833333333333336</v>
      </c>
      <c r="K26" s="15"/>
    </row>
    <row r="27" spans="1:12" ht="17" customHeight="1">
      <c r="A27" s="11"/>
      <c r="B27" s="11"/>
      <c r="C27" s="172"/>
      <c r="D27" s="11"/>
      <c r="E27" s="12"/>
      <c r="F27" s="9" t="s">
        <v>66</v>
      </c>
      <c r="G27" s="74"/>
      <c r="H27" s="156">
        <f>H26*Pricing!F23</f>
        <v>622</v>
      </c>
      <c r="I27" s="156">
        <f>I26*Pricing!F24</f>
        <v>777.5</v>
      </c>
      <c r="J27" s="156">
        <f>J26*Pricing!F25</f>
        <v>751.58333333333337</v>
      </c>
      <c r="K27" s="15"/>
    </row>
    <row r="28" spans="1:12" ht="17" customHeight="1">
      <c r="A28" s="11"/>
      <c r="B28" s="11"/>
      <c r="C28" s="11"/>
      <c r="D28" s="11"/>
      <c r="E28" s="12"/>
      <c r="F28" s="11"/>
      <c r="G28" s="74"/>
      <c r="H28" s="106"/>
      <c r="I28" s="106"/>
      <c r="J28" s="106"/>
      <c r="K28" s="15"/>
    </row>
    <row r="29" spans="1:12" ht="17" customHeight="1">
      <c r="A29" s="11"/>
      <c r="B29" s="11"/>
      <c r="C29" s="11"/>
      <c r="D29" s="11"/>
      <c r="E29" s="12"/>
      <c r="F29" s="9" t="s">
        <v>65</v>
      </c>
      <c r="G29" s="74"/>
      <c r="H29" s="106" t="s">
        <v>42</v>
      </c>
      <c r="I29" s="158">
        <f>Pricing!E19/5+I27</f>
        <v>1623.5</v>
      </c>
      <c r="J29" s="158">
        <f>Pricing!E20/5+J27</f>
        <v>2011.5833333333335</v>
      </c>
      <c r="K29" s="15"/>
    </row>
    <row r="30" spans="1:12" ht="17" customHeight="1">
      <c r="A30" s="11"/>
      <c r="B30" s="11"/>
      <c r="C30" s="11"/>
      <c r="D30" s="11"/>
      <c r="E30" s="12"/>
      <c r="F30" s="11"/>
      <c r="G30" s="74"/>
      <c r="H30" s="106"/>
      <c r="I30" s="106"/>
      <c r="J30" s="106"/>
      <c r="K30" s="15"/>
    </row>
    <row r="31" spans="1:12" ht="17" customHeight="1">
      <c r="A31" s="11"/>
      <c r="B31" s="11"/>
      <c r="C31" s="11"/>
      <c r="D31" s="11"/>
      <c r="E31" s="12"/>
      <c r="F31" s="11"/>
      <c r="G31" s="11"/>
      <c r="H31" s="11"/>
      <c r="I31" s="11"/>
      <c r="J31" s="11"/>
      <c r="K31" s="15"/>
    </row>
    <row r="35" spans="6:10" ht="17" customHeight="1">
      <c r="F35" s="68"/>
      <c r="G35" s="69"/>
      <c r="H35" s="68"/>
      <c r="I35" s="68"/>
      <c r="J35" s="68"/>
    </row>
    <row r="36" spans="6:10" ht="17" customHeight="1">
      <c r="F36" s="68"/>
      <c r="G36" s="68"/>
      <c r="H36" s="68"/>
      <c r="I36" s="68"/>
      <c r="J36" s="68"/>
    </row>
  </sheetData>
  <mergeCells count="5">
    <mergeCell ref="B6:C6"/>
    <mergeCell ref="H17:H18"/>
    <mergeCell ref="I17:I18"/>
    <mergeCell ref="J17:J18"/>
    <mergeCell ref="C23:C27"/>
  </mergeCells>
  <pageMargins left="0.7" right="0.7" top="0.75" bottom="0.75" header="0.3" footer="0.3"/>
  <pageSetup paperSize="9"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F8BC2E"/>
    <outlinePr summaryBelow="0" summaryRight="0"/>
  </sheetPr>
  <dimension ref="A1:Z35"/>
  <sheetViews>
    <sheetView topLeftCell="A5" workbookViewId="0">
      <selection activeCell="F37" sqref="F37"/>
    </sheetView>
  </sheetViews>
  <sheetFormatPr baseColWidth="10" defaultColWidth="14.5" defaultRowHeight="17" customHeight="1" x14ac:dyDescent="0"/>
  <cols>
    <col min="1" max="1" width="4.5" style="56" customWidth="1"/>
    <col min="2" max="2" width="35.6640625" style="56" customWidth="1"/>
    <col min="3" max="3" width="14.5" style="56"/>
    <col min="4" max="4" width="5.33203125" style="56" customWidth="1"/>
    <col min="5" max="5" width="4.5" style="56" customWidth="1"/>
    <col min="6" max="6" width="39" style="56" customWidth="1"/>
    <col min="7" max="9" width="26.83203125" style="56" customWidth="1"/>
    <col min="10" max="10" width="23.6640625" style="56" customWidth="1"/>
    <col min="11" max="11" width="4.6640625" style="56" customWidth="1"/>
    <col min="12" max="16384" width="14.5" style="56"/>
  </cols>
  <sheetData>
    <row r="1" spans="1:26" ht="17" customHeight="1">
      <c r="A1" s="11"/>
      <c r="B1" s="11"/>
      <c r="C1" s="11"/>
      <c r="D1" s="11"/>
      <c r="E1" s="11"/>
      <c r="F1" s="11"/>
      <c r="G1" s="11"/>
      <c r="H1" s="11"/>
      <c r="I1" s="11"/>
      <c r="J1" s="11"/>
      <c r="K1" s="11"/>
    </row>
    <row r="2" spans="1:26" ht="76" customHeight="1">
      <c r="A2" s="11"/>
      <c r="B2" s="15"/>
      <c r="C2" s="15"/>
      <c r="D2" s="15"/>
      <c r="E2" s="15"/>
      <c r="F2" s="15"/>
      <c r="G2" s="15"/>
      <c r="H2" s="15"/>
      <c r="I2" s="15"/>
      <c r="J2" s="15"/>
      <c r="K2" s="11"/>
    </row>
    <row r="3" spans="1:26" ht="17" customHeight="1">
      <c r="A3" s="11"/>
      <c r="B3" s="11"/>
      <c r="C3" s="11"/>
      <c r="D3" s="11"/>
      <c r="E3" s="11"/>
      <c r="F3" s="11"/>
      <c r="G3" s="11"/>
      <c r="H3" s="11"/>
      <c r="I3" s="11"/>
      <c r="J3" s="11"/>
      <c r="K3" s="11"/>
    </row>
    <row r="4" spans="1:26" ht="25" customHeight="1">
      <c r="A4" s="11"/>
      <c r="B4" s="17" t="s">
        <v>0</v>
      </c>
      <c r="C4" s="17"/>
      <c r="D4" s="17"/>
      <c r="E4" s="17"/>
      <c r="F4" s="17" t="s">
        <v>1</v>
      </c>
      <c r="G4" s="17"/>
      <c r="H4" s="17"/>
      <c r="I4" s="17"/>
      <c r="J4" s="17"/>
      <c r="K4" s="17"/>
      <c r="L4" s="16"/>
      <c r="M4" s="16"/>
      <c r="N4" s="16"/>
      <c r="O4" s="16"/>
      <c r="P4" s="16"/>
      <c r="Q4" s="16"/>
      <c r="R4" s="16"/>
      <c r="S4" s="16"/>
      <c r="T4" s="16"/>
      <c r="U4" s="16"/>
      <c r="V4" s="16"/>
      <c r="W4" s="16"/>
      <c r="X4" s="16"/>
      <c r="Y4" s="16"/>
      <c r="Z4" s="16"/>
    </row>
    <row r="5" spans="1:26" ht="17" customHeight="1">
      <c r="A5" s="11"/>
      <c r="B5" s="11"/>
      <c r="C5" s="11"/>
      <c r="D5" s="11"/>
      <c r="E5" s="12"/>
      <c r="F5" s="11"/>
      <c r="G5" s="11"/>
      <c r="H5" s="11"/>
      <c r="I5" s="11"/>
      <c r="J5" s="11"/>
      <c r="K5" s="11"/>
    </row>
    <row r="6" spans="1:26" ht="17" customHeight="1">
      <c r="A6" s="11"/>
      <c r="B6" s="171"/>
      <c r="C6" s="172"/>
      <c r="D6" s="11"/>
      <c r="E6" s="12"/>
      <c r="F6" s="14"/>
      <c r="G6" s="11"/>
      <c r="H6" s="11"/>
      <c r="I6" s="11"/>
      <c r="J6" s="11"/>
      <c r="K6" s="11"/>
    </row>
    <row r="7" spans="1:26" ht="17" customHeight="1">
      <c r="A7" s="11"/>
      <c r="B7" s="11"/>
      <c r="C7" s="11"/>
      <c r="D7" s="11"/>
      <c r="E7" s="12"/>
      <c r="F7" s="14"/>
      <c r="G7" s="11"/>
      <c r="H7" s="11"/>
      <c r="I7" s="11"/>
      <c r="J7" s="11"/>
      <c r="K7" s="11"/>
    </row>
    <row r="8" spans="1:26" ht="17" customHeight="1">
      <c r="A8" s="11"/>
      <c r="B8" s="11"/>
      <c r="C8" s="11"/>
      <c r="D8" s="11"/>
      <c r="E8" s="12"/>
      <c r="F8" s="11"/>
      <c r="G8" s="11"/>
      <c r="H8" s="11"/>
      <c r="I8" s="11"/>
      <c r="J8" s="11"/>
      <c r="K8" s="11"/>
    </row>
    <row r="9" spans="1:26" ht="17" customHeight="1">
      <c r="A9" s="11"/>
      <c r="B9" s="9"/>
      <c r="C9" s="9"/>
      <c r="D9" s="11"/>
      <c r="E9" s="12"/>
      <c r="F9" s="11"/>
      <c r="G9" s="74"/>
      <c r="H9" s="106"/>
      <c r="I9" s="106"/>
      <c r="J9" s="106"/>
      <c r="K9" s="11"/>
    </row>
    <row r="10" spans="1:26" ht="17" customHeight="1" thickBot="1">
      <c r="A10" s="11"/>
      <c r="B10" s="9"/>
      <c r="C10" s="9"/>
      <c r="D10" s="11"/>
      <c r="E10" s="12"/>
      <c r="F10" s="13" t="s">
        <v>3</v>
      </c>
      <c r="G10" s="159">
        <v>1</v>
      </c>
      <c r="H10" s="160">
        <v>10</v>
      </c>
      <c r="I10" s="160">
        <v>100</v>
      </c>
      <c r="J10" s="160">
        <v>1000</v>
      </c>
      <c r="K10" s="11"/>
    </row>
    <row r="11" spans="1:26" ht="17" customHeight="1" thickTop="1" thickBot="1">
      <c r="A11" s="11"/>
      <c r="B11" s="9" t="s">
        <v>7</v>
      </c>
      <c r="C11" s="57">
        <v>10000</v>
      </c>
      <c r="D11" s="11"/>
      <c r="E11" s="12"/>
      <c r="F11" s="9" t="s">
        <v>8</v>
      </c>
      <c r="G11" s="152" t="str">
        <f t="shared" ref="G11:J12" si="0">INT(G15/86400)&amp;"d "&amp;INT(MOD(G15,86400)/3600)&amp;"h "&amp;INT(MOD(MOD(G15,86400), 3600)/60)&amp;"m "&amp;MOD(MOD(MOD(G15,86400), 3600),60)&amp;"s"</f>
        <v>925d 22h 13m 20s</v>
      </c>
      <c r="H11" s="153" t="str">
        <f t="shared" si="0"/>
        <v>92d 14h 13m 20s</v>
      </c>
      <c r="I11" s="153" t="str">
        <f t="shared" si="0"/>
        <v>9d 6h 13m 20s</v>
      </c>
      <c r="J11" s="153" t="str">
        <f t="shared" si="0"/>
        <v>0d 22h 13m 20s</v>
      </c>
      <c r="K11" s="11"/>
    </row>
    <row r="12" spans="1:26" ht="17" customHeight="1" thickTop="1" thickBot="1">
      <c r="A12" s="11"/>
      <c r="B12" s="9" t="s">
        <v>10</v>
      </c>
      <c r="C12" s="57">
        <v>100</v>
      </c>
      <c r="D12" s="11"/>
      <c r="E12" s="12"/>
      <c r="F12" s="9" t="s">
        <v>15</v>
      </c>
      <c r="G12" s="152" t="str">
        <f t="shared" si="0"/>
        <v>9d 6h 13m 20s</v>
      </c>
      <c r="H12" s="153" t="str">
        <f t="shared" si="0"/>
        <v>0d 22h 13m 20s</v>
      </c>
      <c r="I12" s="153" t="str">
        <f t="shared" si="0"/>
        <v>0d 2h 13m 20s</v>
      </c>
      <c r="J12" s="153" t="str">
        <f t="shared" si="0"/>
        <v>0d 0h 13m 20s</v>
      </c>
      <c r="K12" s="11"/>
    </row>
    <row r="13" spans="1:26" ht="17" customHeight="1" thickTop="1">
      <c r="A13" s="11"/>
      <c r="B13" s="11"/>
      <c r="C13" s="11"/>
      <c r="D13" s="11"/>
      <c r="E13" s="12"/>
      <c r="F13" s="11"/>
      <c r="G13" s="74"/>
      <c r="H13" s="106"/>
      <c r="I13" s="106"/>
      <c r="J13" s="106"/>
      <c r="K13" s="11"/>
    </row>
    <row r="14" spans="1:26" ht="17" customHeight="1">
      <c r="A14" s="11"/>
      <c r="B14" s="11"/>
      <c r="C14" s="11"/>
      <c r="D14" s="11"/>
      <c r="E14" s="12"/>
      <c r="F14" s="11"/>
      <c r="G14" s="74"/>
      <c r="H14" s="106"/>
      <c r="I14" s="106"/>
      <c r="J14" s="106"/>
      <c r="K14" s="11"/>
    </row>
    <row r="15" spans="1:26" ht="17" customHeight="1">
      <c r="A15" s="11"/>
      <c r="B15" s="11"/>
      <c r="C15" s="11"/>
      <c r="D15" s="11"/>
      <c r="E15" s="12"/>
      <c r="F15" s="67" t="s">
        <v>5</v>
      </c>
      <c r="G15" s="154">
        <f>($C$11*8000*(1/G$10))</f>
        <v>80000000</v>
      </c>
      <c r="H15" s="155">
        <f>($C$11*1000000000/125000*(1/H$10))</f>
        <v>8000000</v>
      </c>
      <c r="I15" s="155">
        <f>($C$11*1000000000/125000*(1/I$10))</f>
        <v>800000</v>
      </c>
      <c r="J15" s="155">
        <f>($C$11*1000000000/125000*(1/J$10))</f>
        <v>80000</v>
      </c>
      <c r="K15" s="11"/>
    </row>
    <row r="16" spans="1:26" ht="17" customHeight="1">
      <c r="A16" s="11"/>
      <c r="B16" s="11"/>
      <c r="C16" s="11"/>
      <c r="D16" s="11"/>
      <c r="E16" s="12"/>
      <c r="F16" s="67" t="s">
        <v>11</v>
      </c>
      <c r="G16" s="154">
        <f>($C$12*8000*(1/G$10))</f>
        <v>800000</v>
      </c>
      <c r="H16" s="155">
        <f>($C$12*8000*(1/H$10))</f>
        <v>80000</v>
      </c>
      <c r="I16" s="155">
        <f>($C$12*8000*(1/I$10))</f>
        <v>8000</v>
      </c>
      <c r="J16" s="155">
        <f>($C$12*8000*(1/J$10))</f>
        <v>800</v>
      </c>
      <c r="K16" s="11"/>
    </row>
    <row r="17" spans="1:12" ht="17" customHeight="1">
      <c r="A17" s="11"/>
      <c r="B17" s="11"/>
      <c r="C17" s="11"/>
      <c r="D17" s="11"/>
      <c r="E17" s="12"/>
      <c r="F17" s="18"/>
      <c r="G17" s="74"/>
      <c r="H17" s="177" t="s">
        <v>18</v>
      </c>
      <c r="I17" s="177" t="s">
        <v>19</v>
      </c>
      <c r="J17" s="177" t="s">
        <v>13</v>
      </c>
      <c r="K17" s="11"/>
    </row>
    <row r="18" spans="1:12" ht="17" customHeight="1">
      <c r="A18" s="11"/>
      <c r="B18" s="11"/>
      <c r="C18" s="11"/>
      <c r="D18" s="11"/>
      <c r="E18" s="12"/>
      <c r="F18" s="14"/>
      <c r="G18" s="74"/>
      <c r="H18" s="178"/>
      <c r="I18" s="178"/>
      <c r="J18" s="178"/>
      <c r="K18" s="11"/>
    </row>
    <row r="19" spans="1:12" ht="17" customHeight="1">
      <c r="A19" s="11"/>
      <c r="B19" s="11"/>
      <c r="C19" s="11"/>
      <c r="D19" s="11"/>
      <c r="E19" s="12"/>
      <c r="F19" s="9" t="s">
        <v>20</v>
      </c>
      <c r="G19" s="76">
        <f>C11+(22*C12)</f>
        <v>12200</v>
      </c>
      <c r="H19" s="111">
        <f>G19*Pricing!C10</f>
        <v>280.60000000000002</v>
      </c>
      <c r="I19" s="111">
        <f>G19*Pricing!C13</f>
        <v>61</v>
      </c>
      <c r="J19" s="111">
        <f>G19*Pricing!C14</f>
        <v>73.078000000000003</v>
      </c>
      <c r="K19" s="11"/>
    </row>
    <row r="20" spans="1:12" ht="17" customHeight="1">
      <c r="A20" s="11"/>
      <c r="B20" s="11"/>
      <c r="C20" s="11"/>
      <c r="D20" s="11"/>
      <c r="E20" s="12"/>
      <c r="F20" s="9" t="s">
        <v>22</v>
      </c>
      <c r="G20" s="76">
        <f>(C11*12)+(22*C12)+(44*C12)+(66*C12)+(88*C12)+(110*C12)+(132*C12)+(154*C12)+(176*C12)+(198*C12)+(220*C12)+(242*C12)+(264*C12)</f>
        <v>291600</v>
      </c>
      <c r="H20" s="111">
        <f>G20*Pricing!C10</f>
        <v>6706.8</v>
      </c>
      <c r="I20" s="111">
        <f>G20*Pricing!C13</f>
        <v>1458</v>
      </c>
      <c r="J20" s="111">
        <f>G20*Pricing!C14</f>
        <v>1746.684</v>
      </c>
      <c r="K20" s="11"/>
    </row>
    <row r="21" spans="1:12" ht="17" customHeight="1">
      <c r="A21" s="11"/>
      <c r="B21" s="11"/>
      <c r="C21" s="11"/>
      <c r="D21" s="11"/>
      <c r="E21" s="12"/>
      <c r="F21" s="11"/>
      <c r="G21" s="74"/>
      <c r="H21" s="106"/>
      <c r="I21" s="106"/>
      <c r="J21" s="106"/>
      <c r="K21" s="11"/>
    </row>
    <row r="22" spans="1:12" ht="17" customHeight="1">
      <c r="A22" s="11"/>
      <c r="B22" s="11"/>
      <c r="C22" s="11"/>
      <c r="D22" s="11"/>
      <c r="E22" s="12"/>
      <c r="F22" s="11"/>
      <c r="G22" s="74"/>
      <c r="H22" s="106"/>
      <c r="I22" s="106"/>
      <c r="J22" s="106"/>
      <c r="K22" s="11"/>
    </row>
    <row r="23" spans="1:12" ht="17" customHeight="1">
      <c r="A23" s="11"/>
      <c r="B23" s="11"/>
      <c r="C23" s="176"/>
      <c r="D23" s="11"/>
      <c r="E23" s="12"/>
      <c r="F23" s="11"/>
      <c r="G23" s="74"/>
      <c r="H23" s="106"/>
      <c r="I23" s="106"/>
      <c r="J23" s="106"/>
      <c r="K23" s="11"/>
      <c r="L23" s="19"/>
    </row>
    <row r="24" spans="1:12" ht="17" customHeight="1">
      <c r="A24" s="11"/>
      <c r="B24" s="11"/>
      <c r="C24" s="172"/>
      <c r="D24" s="11"/>
      <c r="E24" s="12"/>
      <c r="F24" s="11"/>
      <c r="G24" s="74"/>
      <c r="H24" s="106"/>
      <c r="I24" s="106"/>
      <c r="J24" s="106"/>
      <c r="K24" s="11"/>
    </row>
    <row r="25" spans="1:12" ht="17" customHeight="1">
      <c r="A25" s="11"/>
      <c r="B25" s="11"/>
      <c r="C25" s="172"/>
      <c r="D25" s="11"/>
      <c r="E25" s="12"/>
      <c r="F25" s="14"/>
      <c r="G25" s="74"/>
      <c r="H25" s="163" t="s">
        <v>25</v>
      </c>
      <c r="I25" s="163" t="s">
        <v>26</v>
      </c>
      <c r="J25" s="162" t="s">
        <v>27</v>
      </c>
      <c r="K25" s="11"/>
    </row>
    <row r="26" spans="1:12" ht="17" customHeight="1">
      <c r="A26" s="11"/>
      <c r="B26" s="11"/>
      <c r="C26" s="172"/>
      <c r="D26" s="11"/>
      <c r="E26" s="12"/>
      <c r="F26" s="9" t="s">
        <v>28</v>
      </c>
      <c r="G26" s="76">
        <f>C11+(261*C12)*2</f>
        <v>62200</v>
      </c>
      <c r="H26" s="157">
        <f>G26/Pricing!C23</f>
        <v>24.88</v>
      </c>
      <c r="I26" s="157">
        <f>G26/Pricing!C24</f>
        <v>10.366666666666667</v>
      </c>
      <c r="J26" s="157">
        <f>G26/Pricing!C25</f>
        <v>5.1833333333333336</v>
      </c>
      <c r="K26" s="11"/>
    </row>
    <row r="27" spans="1:12" ht="17" customHeight="1">
      <c r="A27" s="11"/>
      <c r="B27" s="11"/>
      <c r="C27" s="172"/>
      <c r="D27" s="11"/>
      <c r="E27" s="12"/>
      <c r="F27" s="9" t="s">
        <v>66</v>
      </c>
      <c r="G27" s="74"/>
      <c r="H27" s="111">
        <f>H26*Pricing!D23</f>
        <v>572.24</v>
      </c>
      <c r="I27" s="111">
        <f>I26*Pricing!D24</f>
        <v>673.83333333333337</v>
      </c>
      <c r="J27" s="111">
        <f>J26*Pricing!D25</f>
        <v>829.33333333333337</v>
      </c>
      <c r="K27" s="11"/>
    </row>
    <row r="28" spans="1:12" ht="17" customHeight="1">
      <c r="A28" s="11"/>
      <c r="B28" s="11"/>
      <c r="C28" s="11"/>
      <c r="D28" s="11"/>
      <c r="E28" s="12"/>
      <c r="F28" s="11"/>
      <c r="G28" s="74"/>
      <c r="H28" s="106"/>
      <c r="I28" s="106"/>
      <c r="J28" s="106"/>
      <c r="K28" s="11"/>
    </row>
    <row r="29" spans="1:12" ht="17" customHeight="1">
      <c r="A29" s="11"/>
      <c r="B29" s="11"/>
      <c r="C29" s="11"/>
      <c r="D29" s="11"/>
      <c r="E29" s="12"/>
      <c r="F29" s="9" t="s">
        <v>65</v>
      </c>
      <c r="G29" s="74"/>
      <c r="H29" s="106" t="s">
        <v>42</v>
      </c>
      <c r="I29" s="114">
        <f>Pricing!E19/5+I27</f>
        <v>1519.8333333333335</v>
      </c>
      <c r="J29" s="114">
        <f>Pricing!E20/5+J27</f>
        <v>2089.3333333333335</v>
      </c>
      <c r="K29" s="11"/>
    </row>
    <row r="30" spans="1:12" ht="17" customHeight="1">
      <c r="A30" s="11"/>
      <c r="B30" s="11"/>
      <c r="C30" s="11"/>
      <c r="D30" s="11"/>
      <c r="E30" s="12"/>
      <c r="F30" s="11"/>
      <c r="G30" s="74"/>
      <c r="H30" s="106"/>
      <c r="I30" s="111"/>
      <c r="J30" s="111"/>
      <c r="K30" s="11"/>
    </row>
    <row r="31" spans="1:12" ht="17" customHeight="1">
      <c r="A31" s="11"/>
      <c r="B31" s="11"/>
      <c r="C31" s="11"/>
      <c r="D31" s="11"/>
      <c r="E31" s="12"/>
      <c r="F31" s="11"/>
      <c r="G31" s="11"/>
      <c r="H31" s="11"/>
      <c r="I31" s="11"/>
      <c r="J31" s="11"/>
      <c r="K31" s="11"/>
    </row>
    <row r="34" spans="7:7" ht="17" customHeight="1">
      <c r="G34" s="43"/>
    </row>
    <row r="35" spans="7:7" ht="17" customHeight="1">
      <c r="G35" s="43"/>
    </row>
  </sheetData>
  <mergeCells count="5">
    <mergeCell ref="B6:C6"/>
    <mergeCell ref="H17:H18"/>
    <mergeCell ref="I17:I18"/>
    <mergeCell ref="J17:J18"/>
    <mergeCell ref="C23:C27"/>
  </mergeCells>
  <pageMargins left="0.7" right="0.7" top="0.75" bottom="0.75" header="0.3" footer="0.3"/>
  <pageSetup paperSize="9" orientation="portrait" horizontalDpi="0" verticalDpi="0"/>
  <drawing r:id="rId1"/>
  <legacy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F8BC2E"/>
    <outlinePr summaryBelow="0" summaryRight="0"/>
  </sheetPr>
  <dimension ref="A1:Z35"/>
  <sheetViews>
    <sheetView topLeftCell="A10" workbookViewId="0">
      <selection activeCell="B33" sqref="B33"/>
    </sheetView>
  </sheetViews>
  <sheetFormatPr baseColWidth="10" defaultColWidth="14.5" defaultRowHeight="17" customHeight="1" x14ac:dyDescent="0"/>
  <cols>
    <col min="1" max="1" width="4.5" style="56" customWidth="1"/>
    <col min="2" max="2" width="35.6640625" style="56" customWidth="1"/>
    <col min="3" max="3" width="14.5" style="56"/>
    <col min="4" max="4" width="5.33203125" style="56" customWidth="1"/>
    <col min="5" max="5" width="4.5" style="56" customWidth="1"/>
    <col min="6" max="6" width="39" style="56" customWidth="1"/>
    <col min="7" max="9" width="26.83203125" style="56" customWidth="1"/>
    <col min="10" max="10" width="23.6640625" style="56" customWidth="1"/>
    <col min="11" max="11" width="4.6640625" style="56" customWidth="1"/>
    <col min="12" max="16384" width="14.5" style="56"/>
  </cols>
  <sheetData>
    <row r="1" spans="1:26" ht="17" customHeight="1">
      <c r="A1" s="11"/>
      <c r="B1" s="11"/>
      <c r="C1" s="11"/>
      <c r="D1" s="11"/>
      <c r="E1" s="11"/>
      <c r="F1" s="11"/>
      <c r="G1" s="11"/>
      <c r="H1" s="11"/>
      <c r="I1" s="11"/>
      <c r="J1" s="11"/>
      <c r="K1" s="15"/>
    </row>
    <row r="2" spans="1:26" ht="76" customHeight="1">
      <c r="A2" s="11"/>
      <c r="B2" s="15"/>
      <c r="C2" s="15"/>
      <c r="D2" s="15"/>
      <c r="E2" s="15"/>
      <c r="F2" s="15"/>
      <c r="G2" s="15"/>
      <c r="H2" s="15"/>
      <c r="I2" s="15"/>
      <c r="J2" s="15"/>
      <c r="K2" s="15"/>
    </row>
    <row r="3" spans="1:26" ht="17" customHeight="1">
      <c r="A3" s="11"/>
      <c r="B3" s="11"/>
      <c r="C3" s="11"/>
      <c r="D3" s="11"/>
      <c r="E3" s="11"/>
      <c r="F3" s="11"/>
      <c r="G3" s="11"/>
      <c r="H3" s="11"/>
      <c r="I3" s="11"/>
      <c r="J3" s="11"/>
      <c r="K3" s="15"/>
    </row>
    <row r="4" spans="1:26" ht="25" customHeight="1">
      <c r="A4" s="11"/>
      <c r="B4" s="17" t="s">
        <v>0</v>
      </c>
      <c r="C4" s="17"/>
      <c r="D4" s="17"/>
      <c r="E4" s="17"/>
      <c r="F4" s="17" t="s">
        <v>1</v>
      </c>
      <c r="G4" s="17"/>
      <c r="H4" s="17"/>
      <c r="I4" s="17"/>
      <c r="J4" s="17"/>
      <c r="K4" s="17"/>
      <c r="L4" s="16"/>
      <c r="M4" s="16"/>
      <c r="N4" s="16"/>
      <c r="O4" s="16"/>
      <c r="P4" s="16"/>
      <c r="Q4" s="16"/>
      <c r="R4" s="16"/>
      <c r="S4" s="16"/>
      <c r="T4" s="16"/>
      <c r="U4" s="16"/>
      <c r="V4" s="16"/>
      <c r="W4" s="16"/>
      <c r="X4" s="16"/>
      <c r="Y4" s="16"/>
      <c r="Z4" s="16"/>
    </row>
    <row r="5" spans="1:26" ht="17" customHeight="1">
      <c r="A5" s="11"/>
      <c r="B5" s="11"/>
      <c r="C5" s="11"/>
      <c r="D5" s="11"/>
      <c r="E5" s="12"/>
      <c r="F5" s="11"/>
      <c r="G5" s="11"/>
      <c r="H5" s="11"/>
      <c r="I5" s="11"/>
      <c r="J5" s="11"/>
      <c r="K5" s="15"/>
    </row>
    <row r="6" spans="1:26" ht="17" customHeight="1">
      <c r="A6" s="11"/>
      <c r="B6" s="171"/>
      <c r="C6" s="172"/>
      <c r="D6" s="11"/>
      <c r="E6" s="12"/>
      <c r="F6" s="14"/>
      <c r="G6" s="11"/>
      <c r="H6" s="11"/>
      <c r="I6" s="11"/>
      <c r="J6" s="11"/>
      <c r="K6" s="15"/>
    </row>
    <row r="7" spans="1:26" ht="17" customHeight="1">
      <c r="A7" s="11"/>
      <c r="B7" s="11"/>
      <c r="C7" s="11"/>
      <c r="D7" s="11"/>
      <c r="E7" s="12"/>
      <c r="F7" s="14"/>
      <c r="G7" s="11"/>
      <c r="H7" s="11"/>
      <c r="I7" s="11"/>
      <c r="J7" s="11"/>
      <c r="K7" s="15"/>
    </row>
    <row r="8" spans="1:26" ht="17" customHeight="1">
      <c r="A8" s="11"/>
      <c r="B8" s="11"/>
      <c r="C8" s="11"/>
      <c r="D8" s="11"/>
      <c r="E8" s="12"/>
      <c r="F8" s="11"/>
      <c r="G8" s="11"/>
      <c r="H8" s="11"/>
      <c r="I8" s="11"/>
      <c r="J8" s="11"/>
      <c r="K8" s="15"/>
    </row>
    <row r="9" spans="1:26" ht="17" customHeight="1">
      <c r="A9" s="11"/>
      <c r="B9" s="9"/>
      <c r="C9" s="9"/>
      <c r="D9" s="11"/>
      <c r="E9" s="12"/>
      <c r="F9" s="11"/>
      <c r="G9" s="74"/>
      <c r="H9" s="106"/>
      <c r="I9" s="106"/>
      <c r="J9" s="106"/>
      <c r="K9" s="15"/>
    </row>
    <row r="10" spans="1:26" ht="17" customHeight="1" thickBot="1">
      <c r="A10" s="11"/>
      <c r="B10" s="9"/>
      <c r="C10" s="9"/>
      <c r="D10" s="11"/>
      <c r="E10" s="12"/>
      <c r="F10" s="13" t="s">
        <v>3</v>
      </c>
      <c r="G10" s="159">
        <v>1</v>
      </c>
      <c r="H10" s="160">
        <v>10</v>
      </c>
      <c r="I10" s="160">
        <v>100</v>
      </c>
      <c r="J10" s="160">
        <v>1000</v>
      </c>
      <c r="K10" s="15"/>
    </row>
    <row r="11" spans="1:26" ht="17" customHeight="1" thickTop="1" thickBot="1">
      <c r="A11" s="11"/>
      <c r="B11" s="9" t="s">
        <v>7</v>
      </c>
      <c r="C11" s="57">
        <v>10000</v>
      </c>
      <c r="D11" s="11"/>
      <c r="E11" s="12"/>
      <c r="F11" s="9" t="s">
        <v>8</v>
      </c>
      <c r="G11" s="152" t="str">
        <f t="shared" ref="G11:J12" si="0">INT(G15/86400)&amp;"d "&amp;INT(MOD(G15,86400)/3600)&amp;"h "&amp;INT(MOD(MOD(G15,86400), 3600)/60)&amp;"m "&amp;MOD(MOD(MOD(G15,86400), 3600),60)&amp;"s"</f>
        <v>925d 22h 13m 20s</v>
      </c>
      <c r="H11" s="153" t="str">
        <f t="shared" si="0"/>
        <v>92d 14h 13m 20s</v>
      </c>
      <c r="I11" s="153" t="str">
        <f t="shared" si="0"/>
        <v>9d 6h 13m 20s</v>
      </c>
      <c r="J11" s="153" t="str">
        <f t="shared" si="0"/>
        <v>0d 22h 13m 20s</v>
      </c>
      <c r="K11" s="15"/>
    </row>
    <row r="12" spans="1:26" ht="17" customHeight="1" thickTop="1" thickBot="1">
      <c r="A12" s="11"/>
      <c r="B12" s="9" t="s">
        <v>10</v>
      </c>
      <c r="C12" s="57">
        <v>100</v>
      </c>
      <c r="D12" s="11"/>
      <c r="E12" s="12"/>
      <c r="F12" s="9" t="s">
        <v>15</v>
      </c>
      <c r="G12" s="152" t="str">
        <f t="shared" si="0"/>
        <v>9d 6h 13m 20s</v>
      </c>
      <c r="H12" s="153" t="str">
        <f t="shared" si="0"/>
        <v>0d 22h 13m 20s</v>
      </c>
      <c r="I12" s="153" t="str">
        <f t="shared" si="0"/>
        <v>0d 2h 13m 20s</v>
      </c>
      <c r="J12" s="153" t="str">
        <f t="shared" si="0"/>
        <v>0d 0h 13m 20s</v>
      </c>
      <c r="K12" s="15"/>
    </row>
    <row r="13" spans="1:26" ht="17" customHeight="1" thickTop="1">
      <c r="A13" s="11"/>
      <c r="B13" s="11"/>
      <c r="C13" s="11"/>
      <c r="D13" s="11"/>
      <c r="E13" s="12"/>
      <c r="F13" s="11"/>
      <c r="G13" s="74"/>
      <c r="H13" s="106"/>
      <c r="I13" s="106"/>
      <c r="J13" s="106"/>
      <c r="K13" s="15"/>
    </row>
    <row r="14" spans="1:26" ht="17" customHeight="1">
      <c r="A14" s="11"/>
      <c r="B14" s="11"/>
      <c r="C14" s="11"/>
      <c r="D14" s="11"/>
      <c r="E14" s="12"/>
      <c r="F14" s="18"/>
      <c r="G14" s="74"/>
      <c r="H14" s="106"/>
      <c r="I14" s="106"/>
      <c r="J14" s="106"/>
      <c r="K14" s="15"/>
    </row>
    <row r="15" spans="1:26" ht="17" customHeight="1">
      <c r="A15" s="11"/>
      <c r="B15" s="11"/>
      <c r="C15" s="11"/>
      <c r="D15" s="11"/>
      <c r="E15" s="12"/>
      <c r="F15" s="67" t="s">
        <v>5</v>
      </c>
      <c r="G15" s="154">
        <f>($C$11*8000*(1/G$10))</f>
        <v>80000000</v>
      </c>
      <c r="H15" s="155">
        <f>($C$11*1000000000/125000*(1/H$10))</f>
        <v>8000000</v>
      </c>
      <c r="I15" s="155">
        <f>($C$11*1000000000/125000*(1/I$10))</f>
        <v>800000</v>
      </c>
      <c r="J15" s="155">
        <f>($C$11*1000000000/125000*(1/J$10))</f>
        <v>80000</v>
      </c>
      <c r="K15" s="15"/>
    </row>
    <row r="16" spans="1:26" ht="17" customHeight="1">
      <c r="A16" s="11"/>
      <c r="B16" s="11"/>
      <c r="C16" s="11"/>
      <c r="D16" s="11"/>
      <c r="E16" s="12"/>
      <c r="F16" s="67" t="s">
        <v>11</v>
      </c>
      <c r="G16" s="154">
        <f>($C$12*8000*(1/G$10))</f>
        <v>800000</v>
      </c>
      <c r="H16" s="155">
        <f>($C$12*8000*(1/H$10))</f>
        <v>80000</v>
      </c>
      <c r="I16" s="155">
        <f>($C$12*8000*(1/I$10))</f>
        <v>8000</v>
      </c>
      <c r="J16" s="155">
        <f>($C$12*8000*(1/J$10))</f>
        <v>800</v>
      </c>
      <c r="K16" s="15"/>
    </row>
    <row r="17" spans="1:12" ht="17" customHeight="1">
      <c r="A17" s="11"/>
      <c r="B17" s="11"/>
      <c r="C17" s="11"/>
      <c r="D17" s="11"/>
      <c r="E17" s="12"/>
      <c r="F17" s="18"/>
      <c r="G17" s="74"/>
      <c r="H17" s="173" t="s">
        <v>18</v>
      </c>
      <c r="I17" s="173" t="s">
        <v>19</v>
      </c>
      <c r="J17" s="173" t="s">
        <v>13</v>
      </c>
      <c r="K17" s="15"/>
    </row>
    <row r="18" spans="1:12" ht="17" customHeight="1">
      <c r="A18" s="11"/>
      <c r="B18" s="11"/>
      <c r="C18" s="11"/>
      <c r="D18" s="11"/>
      <c r="E18" s="12"/>
      <c r="F18" s="14"/>
      <c r="G18" s="74"/>
      <c r="H18" s="174"/>
      <c r="I18" s="174"/>
      <c r="J18" s="174"/>
      <c r="K18" s="15"/>
    </row>
    <row r="19" spans="1:12" ht="17" customHeight="1">
      <c r="A19" s="11"/>
      <c r="B19" s="11"/>
      <c r="C19" s="11"/>
      <c r="D19" s="11"/>
      <c r="E19" s="12"/>
      <c r="F19" s="9" t="s">
        <v>20</v>
      </c>
      <c r="G19" s="76">
        <f>C11+(22*C12)</f>
        <v>12200</v>
      </c>
      <c r="H19" s="123">
        <f>G19*Pricing!D10</f>
        <v>213.256</v>
      </c>
      <c r="I19" s="123">
        <f>G19*Pricing!D13</f>
        <v>46.36</v>
      </c>
      <c r="J19" s="123">
        <f>G19*Pricing!D14</f>
        <v>55.539279999999998</v>
      </c>
      <c r="K19" s="15"/>
    </row>
    <row r="20" spans="1:12" ht="17" customHeight="1">
      <c r="A20" s="11"/>
      <c r="B20" s="11"/>
      <c r="C20" s="11"/>
      <c r="D20" s="11"/>
      <c r="E20" s="12"/>
      <c r="F20" s="9" t="s">
        <v>22</v>
      </c>
      <c r="G20" s="76">
        <f>(C11*12)+(22*C12)+(44*C12)+(66*C12)+(88*C12)+(110*C12)+(132*C12)+(154*C12)+(176*C12)+(198*C12)+(220*C12)+(242*C12)+(264*C12)</f>
        <v>291600</v>
      </c>
      <c r="H20" s="123">
        <f>G20*Pricing!D10</f>
        <v>5097.1679999999997</v>
      </c>
      <c r="I20" s="123">
        <f>G20*Pricing!D13</f>
        <v>1108.08</v>
      </c>
      <c r="J20" s="123">
        <f>G20*Pricing!D14</f>
        <v>1327.47984</v>
      </c>
      <c r="K20" s="15"/>
    </row>
    <row r="21" spans="1:12" ht="17" customHeight="1">
      <c r="A21" s="11"/>
      <c r="B21" s="11"/>
      <c r="C21" s="11"/>
      <c r="D21" s="11"/>
      <c r="E21" s="12"/>
      <c r="F21" s="11"/>
      <c r="G21" s="74"/>
      <c r="H21" s="106"/>
      <c r="I21" s="106"/>
      <c r="J21" s="106"/>
      <c r="K21" s="15"/>
    </row>
    <row r="22" spans="1:12" ht="17" customHeight="1">
      <c r="A22" s="11"/>
      <c r="B22" s="11"/>
      <c r="C22" s="11"/>
      <c r="D22" s="11"/>
      <c r="E22" s="12"/>
      <c r="F22" s="11"/>
      <c r="G22" s="74"/>
      <c r="H22" s="106"/>
      <c r="I22" s="106"/>
      <c r="J22" s="106"/>
      <c r="K22" s="15"/>
    </row>
    <row r="23" spans="1:12" ht="17" customHeight="1">
      <c r="A23" s="11"/>
      <c r="B23" s="11"/>
      <c r="C23" s="176"/>
      <c r="D23" s="11"/>
      <c r="E23" s="12"/>
      <c r="F23" s="11"/>
      <c r="G23" s="74"/>
      <c r="H23" s="106"/>
      <c r="I23" s="106"/>
      <c r="J23" s="106"/>
      <c r="K23" s="15"/>
      <c r="L23" s="19"/>
    </row>
    <row r="24" spans="1:12" ht="17" customHeight="1">
      <c r="A24" s="11"/>
      <c r="B24" s="11"/>
      <c r="C24" s="172"/>
      <c r="D24" s="11"/>
      <c r="E24" s="12"/>
      <c r="F24" s="11"/>
      <c r="G24" s="74"/>
      <c r="H24" s="106"/>
      <c r="I24" s="106"/>
      <c r="J24" s="106"/>
      <c r="K24" s="15"/>
    </row>
    <row r="25" spans="1:12" ht="17" customHeight="1">
      <c r="A25" s="11"/>
      <c r="B25" s="11"/>
      <c r="C25" s="172"/>
      <c r="D25" s="11"/>
      <c r="E25" s="12"/>
      <c r="F25" s="14"/>
      <c r="G25" s="74"/>
      <c r="H25" s="163" t="s">
        <v>25</v>
      </c>
      <c r="I25" s="163" t="s">
        <v>26</v>
      </c>
      <c r="J25" s="161" t="s">
        <v>27</v>
      </c>
      <c r="K25" s="15"/>
    </row>
    <row r="26" spans="1:12" ht="17" customHeight="1">
      <c r="A26" s="11"/>
      <c r="B26" s="11"/>
      <c r="C26" s="172"/>
      <c r="D26" s="11"/>
      <c r="E26" s="12"/>
      <c r="F26" s="9" t="s">
        <v>28</v>
      </c>
      <c r="G26" s="76">
        <f>C11+(261*C12)*2</f>
        <v>62200</v>
      </c>
      <c r="H26" s="157">
        <f>G26/Pricing!C23</f>
        <v>24.88</v>
      </c>
      <c r="I26" s="157">
        <f>G26/Pricing!C24</f>
        <v>10.366666666666667</v>
      </c>
      <c r="J26" s="157">
        <f>G26/Pricing!C25</f>
        <v>5.1833333333333336</v>
      </c>
      <c r="K26" s="15"/>
    </row>
    <row r="27" spans="1:12" ht="17" customHeight="1">
      <c r="A27" s="11"/>
      <c r="B27" s="11"/>
      <c r="C27" s="172"/>
      <c r="D27" s="11"/>
      <c r="E27" s="12"/>
      <c r="F27" s="9" t="s">
        <v>66</v>
      </c>
      <c r="G27" s="74"/>
      <c r="H27" s="123">
        <f>H26*Pricing!E23</f>
        <v>622</v>
      </c>
      <c r="I27" s="123">
        <f>I26*Pricing!E24</f>
        <v>777.5</v>
      </c>
      <c r="J27" s="123">
        <f>J26*Pricing!E25</f>
        <v>751.58333333333337</v>
      </c>
      <c r="K27" s="15"/>
    </row>
    <row r="28" spans="1:12" ht="17" customHeight="1">
      <c r="A28" s="11"/>
      <c r="B28" s="11"/>
      <c r="C28" s="11"/>
      <c r="D28" s="11"/>
      <c r="E28" s="12"/>
      <c r="F28" s="11"/>
      <c r="G28" s="74"/>
      <c r="H28" s="123"/>
      <c r="I28" s="123"/>
      <c r="J28" s="123"/>
      <c r="K28" s="15"/>
    </row>
    <row r="29" spans="1:12" ht="17" customHeight="1">
      <c r="A29" s="11"/>
      <c r="B29" s="11"/>
      <c r="C29" s="11"/>
      <c r="D29" s="11"/>
      <c r="E29" s="12"/>
      <c r="F29" s="9" t="s">
        <v>65</v>
      </c>
      <c r="G29" s="74"/>
      <c r="H29" s="123" t="s">
        <v>42</v>
      </c>
      <c r="I29" s="125">
        <f>Pricing!E19/5+I27</f>
        <v>1623.5</v>
      </c>
      <c r="J29" s="125">
        <f>Pricing!E20/5+J27</f>
        <v>2011.5833333333335</v>
      </c>
      <c r="K29" s="15"/>
    </row>
    <row r="30" spans="1:12" ht="17" customHeight="1">
      <c r="A30" s="11"/>
      <c r="B30" s="11"/>
      <c r="C30" s="11"/>
      <c r="D30" s="11"/>
      <c r="E30" s="12"/>
      <c r="F30" s="11"/>
      <c r="G30" s="74"/>
      <c r="H30" s="106"/>
      <c r="I30" s="111"/>
      <c r="J30" s="111"/>
      <c r="K30" s="15"/>
    </row>
    <row r="31" spans="1:12" ht="17" customHeight="1">
      <c r="A31" s="11"/>
      <c r="B31" s="11"/>
      <c r="C31" s="11"/>
      <c r="D31" s="11"/>
      <c r="E31" s="12"/>
      <c r="F31" s="11"/>
      <c r="G31" s="11"/>
      <c r="H31" s="11"/>
      <c r="I31" s="11"/>
      <c r="J31" s="11"/>
      <c r="K31" s="15"/>
    </row>
    <row r="34" spans="7:7" ht="17" customHeight="1">
      <c r="G34" s="43"/>
    </row>
    <row r="35" spans="7:7" ht="17" customHeight="1">
      <c r="G35" s="43"/>
    </row>
  </sheetData>
  <mergeCells count="5">
    <mergeCell ref="B6:C6"/>
    <mergeCell ref="H17:H18"/>
    <mergeCell ref="I17:I18"/>
    <mergeCell ref="J17:J18"/>
    <mergeCell ref="C23:C27"/>
  </mergeCells>
  <pageMargins left="0.7" right="0.7" top="0.75" bottom="0.75" header="0.3" footer="0.3"/>
  <pageSetup paperSize="9" orientation="portrait" horizontalDpi="0" verticalDpi="0"/>
  <drawing r:id="rId1"/>
  <legacyDrawing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7DADDB"/>
    <outlinePr summaryBelow="0" summaryRight="0"/>
  </sheetPr>
  <dimension ref="A3:Y34"/>
  <sheetViews>
    <sheetView workbookViewId="0"/>
  </sheetViews>
  <sheetFormatPr baseColWidth="10" defaultColWidth="14.5" defaultRowHeight="17" customHeight="1" x14ac:dyDescent="0"/>
  <cols>
    <col min="1" max="1" width="5.33203125" style="10" customWidth="1"/>
    <col min="2" max="2" width="44.1640625" style="10" customWidth="1"/>
    <col min="3" max="3" width="17.6640625" style="25" customWidth="1"/>
    <col min="4" max="4" width="16.5" style="25" customWidth="1"/>
    <col min="5" max="5" width="16.6640625" style="25" customWidth="1"/>
    <col min="6" max="6" width="17.83203125" style="25" customWidth="1"/>
    <col min="7" max="8" width="17.83203125" style="10" customWidth="1"/>
    <col min="9" max="16384" width="14.5" style="10"/>
  </cols>
  <sheetData>
    <row r="3" spans="1:25" ht="56" customHeight="1" thickBot="1">
      <c r="B3" s="21" t="s">
        <v>46</v>
      </c>
      <c r="C3" s="165" t="s">
        <v>73</v>
      </c>
      <c r="D3" s="21"/>
    </row>
    <row r="4" spans="1:25" ht="17" customHeight="1">
      <c r="B4" s="10" t="s">
        <v>47</v>
      </c>
      <c r="C4" s="25">
        <v>0.76</v>
      </c>
    </row>
    <row r="5" spans="1:25" ht="17" customHeight="1">
      <c r="B5" s="10" t="s">
        <v>48</v>
      </c>
      <c r="C5" s="25">
        <v>0.9</v>
      </c>
    </row>
    <row r="8" spans="1:25" ht="69" customHeight="1" thickBot="1">
      <c r="A8" s="20"/>
      <c r="B8" s="21" t="s">
        <v>24</v>
      </c>
      <c r="C8" s="22" t="s">
        <v>49</v>
      </c>
      <c r="D8" s="22" t="s">
        <v>53</v>
      </c>
      <c r="E8" s="22" t="s">
        <v>50</v>
      </c>
      <c r="F8" s="22" t="s">
        <v>51</v>
      </c>
      <c r="G8" s="22" t="s">
        <v>52</v>
      </c>
      <c r="H8" s="22" t="s">
        <v>45</v>
      </c>
      <c r="J8" s="20"/>
      <c r="K8" s="20"/>
      <c r="L8" s="20"/>
      <c r="M8" s="20"/>
      <c r="N8" s="20"/>
      <c r="O8" s="20"/>
      <c r="P8" s="20"/>
      <c r="Q8" s="20"/>
      <c r="R8" s="20"/>
      <c r="S8" s="20"/>
      <c r="T8" s="20"/>
      <c r="U8" s="20"/>
      <c r="V8" s="20"/>
      <c r="W8" s="20"/>
      <c r="X8" s="20"/>
      <c r="Y8" s="20"/>
    </row>
    <row r="9" spans="1:25" ht="17" customHeight="1">
      <c r="E9" s="26"/>
    </row>
    <row r="10" spans="1:25" ht="17" customHeight="1">
      <c r="B10" s="19" t="s">
        <v>29</v>
      </c>
      <c r="C10" s="27">
        <v>2.3E-2</v>
      </c>
      <c r="D10" s="40">
        <f>C10*$C$4</f>
        <v>1.7479999999999999E-2</v>
      </c>
      <c r="E10" s="30">
        <f>C10*$C$5</f>
        <v>2.07E-2</v>
      </c>
      <c r="F10" s="28">
        <v>0.01</v>
      </c>
      <c r="G10" s="40">
        <f>F10*$C$4</f>
        <v>7.6E-3</v>
      </c>
      <c r="H10" s="30">
        <f>F10*$C$5</f>
        <v>9.0000000000000011E-3</v>
      </c>
    </row>
    <row r="11" spans="1:25" ht="17" customHeight="1">
      <c r="B11" s="19" t="s">
        <v>30</v>
      </c>
      <c r="C11" s="27">
        <v>0.01</v>
      </c>
      <c r="D11" s="40">
        <f t="shared" ref="D11:D14" si="0">C11*$C$4</f>
        <v>7.6E-3</v>
      </c>
      <c r="E11" s="30">
        <f t="shared" ref="E11:E14" si="1">C11*$C$5</f>
        <v>9.0000000000000011E-3</v>
      </c>
      <c r="F11" s="28">
        <v>0.01</v>
      </c>
      <c r="G11" s="40">
        <f t="shared" ref="G11:G14" si="2">F11*$C$4</f>
        <v>7.6E-3</v>
      </c>
      <c r="H11" s="30">
        <f t="shared" ref="H11:H14" si="3">F11*$C$5</f>
        <v>9.0000000000000011E-3</v>
      </c>
    </row>
    <row r="12" spans="1:25" ht="17" customHeight="1">
      <c r="B12" s="19" t="s">
        <v>31</v>
      </c>
      <c r="C12" s="27">
        <v>4.0000000000000001E-3</v>
      </c>
      <c r="D12" s="40">
        <f t="shared" si="0"/>
        <v>3.0400000000000002E-3</v>
      </c>
      <c r="E12" s="30">
        <f t="shared" si="1"/>
        <v>3.6000000000000003E-3</v>
      </c>
      <c r="F12" s="28" t="s">
        <v>32</v>
      </c>
      <c r="G12" s="40"/>
      <c r="H12" s="30"/>
    </row>
    <row r="13" spans="1:25" ht="17" customHeight="1">
      <c r="B13" s="19" t="s">
        <v>33</v>
      </c>
      <c r="C13" s="27">
        <v>5.0000000000000001E-3</v>
      </c>
      <c r="D13" s="40">
        <f t="shared" si="0"/>
        <v>3.8E-3</v>
      </c>
      <c r="E13" s="30">
        <f t="shared" si="1"/>
        <v>4.5000000000000005E-3</v>
      </c>
      <c r="F13" s="28">
        <v>0.01</v>
      </c>
      <c r="G13" s="40">
        <f t="shared" si="2"/>
        <v>7.6E-3</v>
      </c>
      <c r="H13" s="30">
        <f t="shared" si="3"/>
        <v>9.0000000000000011E-3</v>
      </c>
    </row>
    <row r="14" spans="1:25" ht="17" customHeight="1">
      <c r="B14" s="19" t="s">
        <v>34</v>
      </c>
      <c r="C14" s="27">
        <v>5.9899999999999997E-3</v>
      </c>
      <c r="D14" s="40">
        <f t="shared" si="0"/>
        <v>4.5523999999999998E-3</v>
      </c>
      <c r="E14" s="30">
        <f t="shared" si="1"/>
        <v>5.391E-3</v>
      </c>
      <c r="F14" s="28">
        <v>0</v>
      </c>
      <c r="G14" s="40">
        <f t="shared" si="2"/>
        <v>0</v>
      </c>
      <c r="H14" s="30">
        <f t="shared" si="3"/>
        <v>0</v>
      </c>
    </row>
    <row r="15" spans="1:25" ht="17" customHeight="1">
      <c r="B15" s="19" t="s">
        <v>35</v>
      </c>
      <c r="C15" s="28"/>
      <c r="D15" s="28"/>
      <c r="E15" s="28"/>
    </row>
    <row r="17" spans="2:8" ht="67" customHeight="1" thickBot="1">
      <c r="B17" s="21" t="s">
        <v>36</v>
      </c>
      <c r="C17" s="29" t="s">
        <v>54</v>
      </c>
      <c r="D17" s="29" t="s">
        <v>55</v>
      </c>
      <c r="E17" s="29" t="s">
        <v>56</v>
      </c>
      <c r="F17" s="23"/>
      <c r="G17" s="23"/>
      <c r="H17" s="23"/>
    </row>
    <row r="19" spans="2:8" ht="17" customHeight="1">
      <c r="B19" s="19" t="s">
        <v>37</v>
      </c>
      <c r="C19" s="41">
        <v>4700</v>
      </c>
      <c r="D19" s="40">
        <f>C19*$C$4</f>
        <v>3572</v>
      </c>
      <c r="E19" s="30">
        <f>C19*$C$5</f>
        <v>4230</v>
      </c>
      <c r="G19" s="30"/>
    </row>
    <row r="20" spans="2:8" ht="17" customHeight="1">
      <c r="B20" s="19" t="s">
        <v>38</v>
      </c>
      <c r="C20" s="41">
        <v>7000</v>
      </c>
      <c r="D20" s="40">
        <f>C20*$C$4</f>
        <v>5320</v>
      </c>
      <c r="E20" s="30">
        <f>C20*$C$5</f>
        <v>6300</v>
      </c>
      <c r="G20" s="30"/>
    </row>
    <row r="22" spans="2:8" ht="17" customHeight="1" thickBot="1">
      <c r="B22" s="31" t="s">
        <v>39</v>
      </c>
      <c r="C22" s="24" t="s">
        <v>40</v>
      </c>
      <c r="D22" s="22" t="s">
        <v>57</v>
      </c>
      <c r="E22" s="22" t="s">
        <v>58</v>
      </c>
      <c r="F22" s="24" t="s">
        <v>59</v>
      </c>
    </row>
    <row r="23" spans="2:8" ht="17" customHeight="1">
      <c r="B23" s="32" t="s">
        <v>41</v>
      </c>
      <c r="C23" s="33">
        <v>2500</v>
      </c>
      <c r="D23" s="42">
        <v>23</v>
      </c>
      <c r="E23" s="34">
        <v>25</v>
      </c>
      <c r="F23" s="30">
        <v>25</v>
      </c>
    </row>
    <row r="24" spans="2:8" ht="17" customHeight="1">
      <c r="B24" s="32" t="s">
        <v>43</v>
      </c>
      <c r="C24" s="33">
        <v>6000</v>
      </c>
      <c r="D24" s="42">
        <v>65</v>
      </c>
      <c r="E24" s="34">
        <v>75</v>
      </c>
      <c r="F24" s="30">
        <v>75</v>
      </c>
    </row>
    <row r="25" spans="2:8" ht="17" customHeight="1">
      <c r="B25" s="32" t="s">
        <v>44</v>
      </c>
      <c r="C25" s="33">
        <v>12000</v>
      </c>
      <c r="D25" s="42">
        <v>160</v>
      </c>
      <c r="E25" s="34">
        <v>145</v>
      </c>
      <c r="F25" s="30">
        <v>145</v>
      </c>
    </row>
    <row r="27" spans="2:8" ht="17" customHeight="1">
      <c r="B27" s="10" t="s">
        <v>72</v>
      </c>
    </row>
    <row r="28" spans="2:8" ht="17" customHeight="1">
      <c r="C28" s="33"/>
    </row>
    <row r="29" spans="2:8" ht="17" customHeight="1">
      <c r="C29" s="33"/>
    </row>
    <row r="33" spans="7:7" ht="17" customHeight="1">
      <c r="G33" s="19"/>
    </row>
    <row r="34" spans="7:7" ht="17" customHeight="1">
      <c r="G34" s="35"/>
    </row>
  </sheetData>
  <pageMargins left="0.7" right="0.7" top="0.75" bottom="0.75" header="0.3" footer="0.3"/>
  <pageSetup paperSize="9"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Intro</vt:lpstr>
      <vt:lpstr>P5 Backup (EUR)</vt:lpstr>
      <vt:lpstr>P5 Backup (USD)</vt:lpstr>
      <vt:lpstr>P5 Backup (GBP)</vt:lpstr>
      <vt:lpstr>P5 Archive (EUR)</vt:lpstr>
      <vt:lpstr>P5 Archive (USD)</vt:lpstr>
      <vt:lpstr>P5 Archive (GBP)</vt:lpstr>
      <vt:lpstr>Pricing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 W</cp:lastModifiedBy>
  <dcterms:created xsi:type="dcterms:W3CDTF">2018-05-31T14:26:31Z</dcterms:created>
  <dcterms:modified xsi:type="dcterms:W3CDTF">2021-10-25T10:40:33Z</dcterms:modified>
</cp:coreProperties>
</file>